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 K A\Desktop\პრიო 2026-2029\14 ნოემბერი\01-02-03-04-05-06\"/>
    </mc:Choice>
  </mc:AlternateContent>
  <xr:revisionPtr revIDLastSave="0" documentId="13_ncr:1_{F66CBE84-EC8B-4284-9A4B-98BA14398D8E}" xr6:coauthVersionLast="47" xr6:coauthVersionMax="47" xr10:uidLastSave="{00000000-0000-0000-0000-000000000000}"/>
  <bookViews>
    <workbookView xWindow="-28920" yWindow="465" windowWidth="29040" windowHeight="15720" tabRatio="724" activeTab="20" xr2:uid="{00000000-000D-0000-FFFF-FFFF00000000}"/>
  </bookViews>
  <sheets>
    <sheet name="02 00" sheetId="39" r:id="rId1"/>
    <sheet name="0201" sheetId="3" r:id="rId2"/>
    <sheet name="შიდა სას. 020101" sheetId="6" r:id="rId3"/>
    <sheet name="მთები-ტრანსპორტირება 020103" sheetId="83" r:id="rId4"/>
    <sheet name="ბურღვა აფეთქება 020104" sheetId="84" r:id="rId5"/>
    <sheet name="საზოგადოებრივი ტრანპ 020105" sheetId="85" r:id="rId6"/>
    <sheet name="ავტოსატ-ტო საწ. 020106" sheetId="86" r:id="rId7"/>
    <sheet name="ამბუ. ტრან. მომს. 020107" sheetId="87" r:id="rId8"/>
    <sheet name="02 02" sheetId="45" r:id="rId9"/>
    <sheet name="02 02 01" sheetId="110" r:id="rId10"/>
    <sheet name="02 02 01 01 სირაბიძეების წყალი" sheetId="109" r:id="rId11"/>
    <sheet name="02 02 01 02 პ.მაისის წყალი" sheetId="88" r:id="rId12"/>
    <sheet name="02 02 01 02 ცარიელი" sheetId="89" r:id="rId13"/>
    <sheet name="02 02 01 03 ცარიელი" sheetId="90" r:id="rId14"/>
    <sheet name="წყალკანალი 02 02 02" sheetId="91" r:id="rId15"/>
    <sheet name="02 03" sheetId="51" r:id="rId16"/>
    <sheet name="02 03 01" sheetId="55" r:id="rId17"/>
    <sheet name="საბინაო ამხან-ბა 02 03 01 01" sheetId="92" r:id="rId18"/>
    <sheet name="სოციალური სახლი 02 03 01 02" sheetId="93" r:id="rId19"/>
    <sheet name="ძველი სახლები 02 03 01 03" sheetId="94" r:id="rId20"/>
    <sheet name="ნაპირსამაგრი 02 03 02" sheetId="56" r:id="rId21"/>
    <sheet name="02 03 02 01 მეწყერები" sheetId="95" r:id="rId22"/>
    <sheet name="02 03 02 02 ცარიელი" sheetId="96" r:id="rId23"/>
    <sheet name="02 03 03 პარკები" sheetId="58" r:id="rId24"/>
    <sheet name="02 03 03 01 ადმ.ცენტრები" sheetId="97" r:id="rId25"/>
    <sheet name="02 04" sheetId="62" r:id="rId26"/>
    <sheet name="ნახაზები 02 04 01" sheetId="99" r:id="rId27"/>
    <sheet name="პრიორიტეტები 02 04 02 ცარიელი" sheetId="100" r:id="rId28"/>
    <sheet name="საზედამხედველო 02 04 03" sheetId="101" r:id="rId29"/>
    <sheet name="02 05" sheetId="66" r:id="rId30"/>
    <sheet name="02 05 01 აგრო" sheetId="102" r:id="rId31"/>
    <sheet name="02 05 02 ვაქცინაცია" sheetId="103" r:id="rId32"/>
    <sheet name="02 06 ცარიელი" sheetId="104" r:id="rId33"/>
    <sheet name="02 07 ელექტრო" sheetId="105" r:id="rId34"/>
    <sheet name="02 08 ტურიზმი" sheetId="106" r:id="rId35"/>
    <sheet name="02 10 ტბათი" sheetId="107" r:id="rId36"/>
    <sheet name="ცარიელი" sheetId="108" r:id="rId37"/>
  </sheets>
  <definedNames>
    <definedName name="_xlnm.Print_Area" localSheetId="0">'02 00'!$A$1:$L$24</definedName>
    <definedName name="_xlnm.Print_Area" localSheetId="9">'02 02 01'!$A$1:$L$22</definedName>
    <definedName name="_xlnm.Print_Area" localSheetId="10">'02 02 01 01 სირაბიძეების წყალი'!$A$1:$J$31</definedName>
    <definedName name="_xlnm.Print_Area" localSheetId="12">'02 02 01 02 ცარიელი'!$A$1:$J$32</definedName>
    <definedName name="_xlnm.Print_Area" localSheetId="16">'02 03 01'!$A$1:$L$24</definedName>
    <definedName name="_xlnm.Print_Area" localSheetId="21">'02 03 02 01 მეწყერები'!$A$1:$J$32</definedName>
    <definedName name="_xlnm.Print_Area" localSheetId="24">'02 03 03 01 ადმ.ცენტრები'!$A$1:$J$31</definedName>
    <definedName name="_xlnm.Print_Area" localSheetId="25">'02 04'!$A$1:$L$23</definedName>
    <definedName name="_xlnm.Print_Area" localSheetId="29">'02 05'!$A$1:$L$22</definedName>
    <definedName name="_xlnm.Print_Area" localSheetId="32">'02 06 ცარიელი'!$A$1:$J$32</definedName>
    <definedName name="_xlnm.Print_Area" localSheetId="35">'02 10 ტბათი'!$A$1:$J$31</definedName>
    <definedName name="_xlnm.Print_Area" localSheetId="1">'0201'!$A$1:$L$25</definedName>
    <definedName name="_xlnm.Print_Area" localSheetId="6">'ავტოსატ-ტო საწ. 020106'!$A$1:$J$32</definedName>
    <definedName name="_xlnm.Print_Area" localSheetId="4">'ბურღვა აფეთქება 020104'!$A$1:$J$33</definedName>
    <definedName name="_xlnm.Print_Area" localSheetId="3">'მთები-ტრანსპორტირება 020103'!$A$1:$I$31</definedName>
    <definedName name="_xlnm.Print_Area" localSheetId="27">'პრიორიტეტები 02 04 02 ცარიელი'!$A$1:$J$31</definedName>
    <definedName name="_xlnm.Print_Area" localSheetId="17">'საბინაო ამხან-ბა 02 03 01 01'!$A$1:$J$32</definedName>
    <definedName name="_xlnm.Print_Area" localSheetId="5">'საზოგადოებრივი ტრანპ 020105'!$A$1:$I$53</definedName>
    <definedName name="_xlnm.Print_Area" localSheetId="18">'სოციალური სახლი 02 03 01 02'!$A$1:$I$31</definedName>
    <definedName name="_xlnm.Print_Area" localSheetId="36">ცარიელი!$A$1:$J$31</definedName>
    <definedName name="_xlnm.Print_Area" localSheetId="19">'ძველი სახლები 02 03 01 03'!$A$1:$I$33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85" l="1"/>
  <c r="I34" i="85"/>
  <c r="I33" i="85"/>
  <c r="I32" i="85"/>
  <c r="I31" i="85"/>
  <c r="G30" i="85"/>
  <c r="I30" i="85" s="1"/>
  <c r="I29" i="85"/>
  <c r="H28" i="85"/>
  <c r="I28" i="85" s="1"/>
  <c r="H27" i="85"/>
  <c r="I27" i="85" s="1"/>
  <c r="I25" i="85"/>
  <c r="I24" i="85"/>
  <c r="I23" i="85"/>
  <c r="I27" i="87"/>
  <c r="I26" i="87"/>
  <c r="I25" i="87"/>
  <c r="I24" i="87"/>
  <c r="I23" i="87"/>
  <c r="L12" i="45" l="1"/>
  <c r="K12" i="45"/>
  <c r="J12" i="45"/>
  <c r="I12" i="45"/>
  <c r="H12" i="45"/>
  <c r="L13" i="110"/>
  <c r="K13" i="110"/>
  <c r="J13" i="110"/>
  <c r="I13" i="110"/>
  <c r="H13" i="110"/>
  <c r="L12" i="110"/>
  <c r="K12" i="110"/>
  <c r="J12" i="110"/>
  <c r="I12" i="110"/>
  <c r="H12" i="110"/>
  <c r="A13" i="110"/>
  <c r="A12" i="110"/>
  <c r="L14" i="110"/>
  <c r="K14" i="110"/>
  <c r="J14" i="110"/>
  <c r="I14" i="110"/>
  <c r="H14" i="110"/>
  <c r="A22" i="109"/>
  <c r="A26" i="109" s="1"/>
  <c r="I18" i="109"/>
  <c r="I19" i="109" s="1"/>
  <c r="I8" i="109" s="1"/>
  <c r="I11" i="109" s="1"/>
  <c r="A28" i="91"/>
  <c r="F26" i="109" l="1"/>
  <c r="I18" i="105" l="1"/>
  <c r="F26" i="104" l="1"/>
  <c r="I19" i="105"/>
  <c r="A26" i="105"/>
  <c r="J20" i="39"/>
  <c r="K20" i="39"/>
  <c r="L20" i="39"/>
  <c r="H20" i="39"/>
  <c r="J19" i="39"/>
  <c r="K19" i="39"/>
  <c r="L19" i="39"/>
  <c r="H19" i="39"/>
  <c r="J18" i="39"/>
  <c r="K18" i="39"/>
  <c r="L18" i="39"/>
  <c r="H18" i="39"/>
  <c r="J17" i="39"/>
  <c r="K17" i="39"/>
  <c r="L17" i="39"/>
  <c r="H17" i="39"/>
  <c r="A25" i="107"/>
  <c r="J15" i="39"/>
  <c r="K15" i="39"/>
  <c r="L15" i="39"/>
  <c r="H15" i="39"/>
  <c r="A25" i="104"/>
  <c r="A26" i="103"/>
  <c r="A25" i="103"/>
  <c r="A25" i="102"/>
  <c r="I13" i="66"/>
  <c r="J13" i="66"/>
  <c r="K13" i="66"/>
  <c r="L13" i="66"/>
  <c r="H13" i="66"/>
  <c r="J12" i="66"/>
  <c r="K12" i="66"/>
  <c r="L12" i="66"/>
  <c r="H12" i="66"/>
  <c r="I8" i="101"/>
  <c r="A25" i="100"/>
  <c r="J14" i="62"/>
  <c r="K14" i="62"/>
  <c r="L14" i="62"/>
  <c r="H14" i="62"/>
  <c r="J13" i="62"/>
  <c r="K13" i="62"/>
  <c r="L13" i="62"/>
  <c r="H13" i="62"/>
  <c r="A25" i="101"/>
  <c r="J12" i="62"/>
  <c r="K12" i="62"/>
  <c r="L12" i="62"/>
  <c r="H12" i="62"/>
  <c r="A25" i="99"/>
  <c r="J12" i="58"/>
  <c r="K12" i="58"/>
  <c r="L12" i="58"/>
  <c r="H12" i="58"/>
  <c r="A26" i="97"/>
  <c r="A25" i="97"/>
  <c r="J12" i="56"/>
  <c r="K12" i="56"/>
  <c r="L12" i="56"/>
  <c r="H12" i="56"/>
  <c r="J14" i="55"/>
  <c r="K14" i="55"/>
  <c r="L14" i="55"/>
  <c r="H14" i="55"/>
  <c r="L13" i="55"/>
  <c r="J13" i="55"/>
  <c r="K13" i="55"/>
  <c r="H13" i="55"/>
  <c r="A25" i="94"/>
  <c r="A25" i="93"/>
  <c r="J12" i="55"/>
  <c r="K12" i="55"/>
  <c r="L12" i="55"/>
  <c r="H12" i="55"/>
  <c r="A25" i="92" l="1"/>
  <c r="I8" i="89" l="1"/>
  <c r="A22" i="88"/>
  <c r="A26" i="88" s="1"/>
  <c r="L16" i="3" l="1"/>
  <c r="K16" i="3"/>
  <c r="J16" i="3"/>
  <c r="H16" i="3"/>
  <c r="A26" i="86"/>
  <c r="F26" i="86"/>
  <c r="J14" i="3" l="1"/>
  <c r="K14" i="3"/>
  <c r="L14" i="3"/>
  <c r="H14" i="3"/>
  <c r="L12" i="3"/>
  <c r="K12" i="3"/>
  <c r="J12" i="3"/>
  <c r="H12" i="3"/>
  <c r="A25" i="6"/>
  <c r="A22" i="6"/>
  <c r="A26" i="6" s="1"/>
  <c r="L17" i="3"/>
  <c r="K17" i="3"/>
  <c r="J17" i="3"/>
  <c r="H17" i="3"/>
  <c r="I19" i="87"/>
  <c r="I21" i="87"/>
  <c r="I22" i="87"/>
  <c r="G18" i="87"/>
  <c r="A31" i="87"/>
  <c r="A35" i="87" s="1"/>
  <c r="L15" i="3"/>
  <c r="K15" i="3"/>
  <c r="J15" i="3"/>
  <c r="H15" i="3"/>
  <c r="A43" i="85"/>
  <c r="A40" i="85"/>
  <c r="A44" i="85" s="1"/>
  <c r="H20" i="85"/>
  <c r="A25" i="83" l="1"/>
  <c r="A26" i="83"/>
  <c r="L13" i="3"/>
  <c r="L18" i="3" s="1"/>
  <c r="K13" i="3"/>
  <c r="J13" i="3"/>
  <c r="H13" i="3"/>
  <c r="I19" i="106"/>
  <c r="A22" i="108"/>
  <c r="A26" i="108" s="1"/>
  <c r="I18" i="108"/>
  <c r="I19" i="108" s="1"/>
  <c r="A22" i="107"/>
  <c r="A26" i="107" s="1"/>
  <c r="I18" i="107"/>
  <c r="I19" i="107" s="1"/>
  <c r="A23" i="106"/>
  <c r="A27" i="106" s="1"/>
  <c r="I18" i="106"/>
  <c r="I20" i="106" s="1"/>
  <c r="A23" i="105"/>
  <c r="A27" i="105" s="1"/>
  <c r="I20" i="105"/>
  <c r="A22" i="104"/>
  <c r="A26" i="104" s="1"/>
  <c r="I18" i="104"/>
  <c r="I19" i="104" s="1"/>
  <c r="I8" i="104" s="1"/>
  <c r="A22" i="103"/>
  <c r="I18" i="103"/>
  <c r="I19" i="103" s="1"/>
  <c r="A22" i="102"/>
  <c r="A26" i="102" s="1"/>
  <c r="I18" i="102"/>
  <c r="A22" i="99"/>
  <c r="A26" i="99" s="1"/>
  <c r="A22" i="101"/>
  <c r="A26" i="101" s="1"/>
  <c r="I18" i="101"/>
  <c r="I19" i="101" s="1"/>
  <c r="A22" i="100"/>
  <c r="A26" i="100" s="1"/>
  <c r="I18" i="100"/>
  <c r="I19" i="100" s="1"/>
  <c r="F26" i="100" s="1"/>
  <c r="I13" i="62" s="1"/>
  <c r="I18" i="99"/>
  <c r="I19" i="99" s="1"/>
  <c r="A22" i="97"/>
  <c r="I18" i="97"/>
  <c r="I19" i="97" s="1"/>
  <c r="A22" i="96"/>
  <c r="I18" i="96"/>
  <c r="I19" i="96" s="1"/>
  <c r="F26" i="96" s="1"/>
  <c r="A22" i="95"/>
  <c r="A26" i="95" s="1"/>
  <c r="I18" i="95"/>
  <c r="I19" i="95" s="1"/>
  <c r="F26" i="95" s="1"/>
  <c r="I12" i="56" s="1"/>
  <c r="A22" i="94"/>
  <c r="A26" i="94" s="1"/>
  <c r="A22" i="93"/>
  <c r="A26" i="93" s="1"/>
  <c r="A22" i="92"/>
  <c r="A26" i="92" s="1"/>
  <c r="I18" i="94"/>
  <c r="I19" i="94" s="1"/>
  <c r="F26" i="94" s="1"/>
  <c r="I14" i="55" s="1"/>
  <c r="I18" i="93"/>
  <c r="I19" i="93" s="1"/>
  <c r="I18" i="92"/>
  <c r="I19" i="92" s="1"/>
  <c r="I19" i="91"/>
  <c r="I18" i="91"/>
  <c r="I18" i="90"/>
  <c r="I19" i="90" s="1"/>
  <c r="A18" i="90"/>
  <c r="A18" i="89"/>
  <c r="I18" i="88"/>
  <c r="I19" i="88" s="1"/>
  <c r="A22" i="86"/>
  <c r="I18" i="86"/>
  <c r="I20" i="85"/>
  <c r="I21" i="85"/>
  <c r="I22" i="85"/>
  <c r="A22" i="84"/>
  <c r="A26" i="84" s="1"/>
  <c r="I18" i="84"/>
  <c r="A22" i="83"/>
  <c r="I18" i="83"/>
  <c r="I20" i="91" l="1"/>
  <c r="F26" i="92"/>
  <c r="I12" i="55" s="1"/>
  <c r="I8" i="93"/>
  <c r="I11" i="93" s="1"/>
  <c r="F26" i="93"/>
  <c r="I13" i="55" s="1"/>
  <c r="I8" i="107"/>
  <c r="I11" i="107" s="1"/>
  <c r="F26" i="107"/>
  <c r="I20" i="39" s="1"/>
  <c r="F26" i="108"/>
  <c r="I19" i="39" s="1"/>
  <c r="I8" i="108"/>
  <c r="I11" i="108" s="1"/>
  <c r="I7" i="105"/>
  <c r="F27" i="105"/>
  <c r="I17" i="39" s="1"/>
  <c r="I8" i="105"/>
  <c r="I7" i="103"/>
  <c r="I8" i="103" s="1"/>
  <c r="I19" i="102"/>
  <c r="I7" i="101"/>
  <c r="I11" i="101" s="1"/>
  <c r="F26" i="101"/>
  <c r="I14" i="62" s="1"/>
  <c r="I8" i="99"/>
  <c r="I11" i="99" s="1"/>
  <c r="F26" i="99"/>
  <c r="I12" i="62" s="1"/>
  <c r="I8" i="100"/>
  <c r="I11" i="100" s="1"/>
  <c r="I7" i="97"/>
  <c r="I11" i="97" s="1"/>
  <c r="F26" i="97"/>
  <c r="I12" i="58" s="1"/>
  <c r="I8" i="95"/>
  <c r="I11" i="95" s="1"/>
  <c r="I8" i="96"/>
  <c r="I7" i="94"/>
  <c r="I8" i="94" s="1"/>
  <c r="I7" i="90"/>
  <c r="I11" i="89"/>
  <c r="F26" i="88"/>
  <c r="I8" i="88"/>
  <c r="I11" i="88" s="1"/>
  <c r="I35" i="85"/>
  <c r="I19" i="85"/>
  <c r="I7" i="106"/>
  <c r="I8" i="106" s="1"/>
  <c r="I11" i="104"/>
  <c r="I7" i="92"/>
  <c r="I11" i="91"/>
  <c r="I18" i="6"/>
  <c r="I18" i="87"/>
  <c r="I28" i="87" l="1"/>
  <c r="F35" i="87" s="1"/>
  <c r="I8" i="90"/>
  <c r="I11" i="90" s="1"/>
  <c r="I13" i="45"/>
  <c r="F28" i="91"/>
  <c r="I8" i="92"/>
  <c r="I11" i="92" s="1"/>
  <c r="I11" i="106"/>
  <c r="F27" i="106" s="1"/>
  <c r="I18" i="39" s="1"/>
  <c r="I11" i="105"/>
  <c r="I11" i="103"/>
  <c r="I7" i="102"/>
  <c r="F26" i="102"/>
  <c r="I12" i="66" s="1"/>
  <c r="I8" i="102"/>
  <c r="I11" i="96"/>
  <c r="I13" i="56" s="1"/>
  <c r="I13" i="51" s="1"/>
  <c r="I11" i="94"/>
  <c r="F44" i="85"/>
  <c r="I19" i="86"/>
  <c r="I19" i="84"/>
  <c r="I19" i="83"/>
  <c r="L14" i="66"/>
  <c r="L16" i="39" s="1"/>
  <c r="K14" i="66"/>
  <c r="K16" i="39" s="1"/>
  <c r="J14" i="66"/>
  <c r="J16" i="39" s="1"/>
  <c r="I14" i="66"/>
  <c r="I16" i="39" s="1"/>
  <c r="H14" i="66"/>
  <c r="H16" i="39" s="1"/>
  <c r="L15" i="62"/>
  <c r="K15" i="62"/>
  <c r="J15" i="62"/>
  <c r="I15" i="62"/>
  <c r="I15" i="39" s="1"/>
  <c r="H15" i="62"/>
  <c r="L14" i="58"/>
  <c r="L14" i="51" s="1"/>
  <c r="K14" i="58"/>
  <c r="K14" i="51" s="1"/>
  <c r="J14" i="58"/>
  <c r="J14" i="51" s="1"/>
  <c r="I14" i="58"/>
  <c r="I14" i="51" s="1"/>
  <c r="H14" i="58"/>
  <c r="H14" i="51" s="1"/>
  <c r="L13" i="56"/>
  <c r="L13" i="51" s="1"/>
  <c r="K13" i="56"/>
  <c r="K13" i="51" s="1"/>
  <c r="J13" i="56"/>
  <c r="J13" i="51" s="1"/>
  <c r="H13" i="56"/>
  <c r="H13" i="51" s="1"/>
  <c r="L15" i="55"/>
  <c r="L12" i="51" s="1"/>
  <c r="L15" i="51" s="1"/>
  <c r="L14" i="39" s="1"/>
  <c r="K15" i="55"/>
  <c r="K12" i="51" s="1"/>
  <c r="K15" i="51" s="1"/>
  <c r="K14" i="39" s="1"/>
  <c r="J15" i="55"/>
  <c r="J12" i="51" s="1"/>
  <c r="I15" i="55"/>
  <c r="I12" i="51" s="1"/>
  <c r="H15" i="55"/>
  <c r="H12" i="51" s="1"/>
  <c r="I16" i="3" l="1"/>
  <c r="I17" i="3"/>
  <c r="I11" i="102"/>
  <c r="H15" i="51"/>
  <c r="H14" i="39" s="1"/>
  <c r="J15" i="51"/>
  <c r="J14" i="39" s="1"/>
  <c r="I7" i="86"/>
  <c r="I8" i="86"/>
  <c r="I7" i="84"/>
  <c r="I11" i="84" s="1"/>
  <c r="F26" i="84"/>
  <c r="I14" i="3" s="1"/>
  <c r="I7" i="87"/>
  <c r="I11" i="87" s="1"/>
  <c r="I37" i="85"/>
  <c r="I7" i="85"/>
  <c r="I7" i="83"/>
  <c r="I15" i="51"/>
  <c r="I14" i="39" s="1"/>
  <c r="I11" i="86" l="1"/>
  <c r="I12" i="85"/>
  <c r="I15" i="3"/>
  <c r="I8" i="83"/>
  <c r="I11" i="83" s="1"/>
  <c r="I13" i="3" s="1"/>
  <c r="L14" i="45"/>
  <c r="L13" i="39" s="1"/>
  <c r="K14" i="45"/>
  <c r="K13" i="39" s="1"/>
  <c r="J14" i="45"/>
  <c r="J13" i="39" s="1"/>
  <c r="I14" i="45"/>
  <c r="I13" i="39" s="1"/>
  <c r="H14" i="45"/>
  <c r="H13" i="39" s="1"/>
  <c r="H18" i="3" l="1"/>
  <c r="H12" i="39" s="1"/>
  <c r="J18" i="3"/>
  <c r="K18" i="3"/>
  <c r="K12" i="39" l="1"/>
  <c r="K21" i="39" s="1"/>
  <c r="L12" i="39"/>
  <c r="L21" i="39" s="1"/>
  <c r="J12" i="39"/>
  <c r="J21" i="39" s="1"/>
  <c r="I19" i="6"/>
  <c r="F26" i="6" l="1"/>
  <c r="I12" i="3" s="1"/>
  <c r="I8" i="6"/>
  <c r="I11" i="6" s="1"/>
  <c r="I18" i="3" s="1"/>
  <c r="I12" i="39" s="1"/>
  <c r="I21" i="39" s="1"/>
  <c r="H21" i="39"/>
</calcChain>
</file>

<file path=xl/sharedStrings.xml><?xml version="1.0" encoding="utf-8"?>
<sst xmlns="http://schemas.openxmlformats.org/spreadsheetml/2006/main" count="2165" uniqueCount="417">
  <si>
    <t>2023 წელი</t>
  </si>
  <si>
    <t>2024 წელი</t>
  </si>
  <si>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</si>
  <si>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</si>
  <si>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</si>
  <si>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</si>
  <si>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</si>
  <si>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</si>
  <si>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</si>
  <si>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</si>
  <si>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</si>
  <si>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</si>
  <si>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</si>
  <si>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</si>
  <si>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</si>
  <si>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</si>
  <si>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</si>
  <si>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2022 წელი (მიზნობრივი მაჩვენებელი)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</si>
  <si>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</si>
  <si>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</si>
  <si>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</si>
  <si>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</si>
  <si>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</si>
  <si>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</si>
  <si>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</si>
  <si>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</si>
  <si>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</si>
  <si>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</si>
  <si>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</si>
  <si>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</si>
  <si>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</si>
  <si>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</si>
  <si>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</si>
  <si>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</si>
  <si>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</si>
  <si>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</si>
  <si>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</si>
  <si>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</si>
  <si>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</si>
  <si>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</si>
  <si>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</si>
  <si>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</si>
  <si>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</si>
  <si>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საგზაო ინფრასტრუქტურის განვითარება</t>
  </si>
  <si>
    <t>გრძ.მეტრი</t>
  </si>
  <si>
    <t>გრძ.მ</t>
  </si>
  <si>
    <t>შუალედური შედეგი</t>
  </si>
  <si>
    <t>კვ.მ.</t>
  </si>
  <si>
    <t>ქვეპროგრამების დასახელება</t>
  </si>
  <si>
    <t>02 01</t>
  </si>
  <si>
    <t>02 01 01</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</si>
  <si>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</si>
  <si>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</si>
  <si>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</si>
  <si>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</si>
  <si>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 xml:space="preserve">საგზაო ინფრასტრუქტურის მოწესრიგება და ტრანსპორტისა და ქვეითად მოსიარულეთა უსაფრთხო და შეუფერხებელი  გადაადგილებისთვის გარემოს შექმნა  </t>
  </si>
  <si>
    <t xml:space="preserve">მუნიციპალიტეტში მოწესრიგებული და რეაბილიტირებული გზების საერთო სიგრძე </t>
  </si>
  <si>
    <t>ქედის მუნიციპალიტეტის მერიის სივრცითი მოწყობის, არქიტექტურისა და ინფრასტრუქტურის სამსახური</t>
  </si>
  <si>
    <t>წარმოდგენილი წლიური ანგარიში</t>
  </si>
  <si>
    <t xml:space="preserve"> ქვეყანაში არსებული საგანგებო მდგომარეობა. 
</t>
  </si>
  <si>
    <t>წლის განმავლობაში რეაბილიტირებული გზის ფართობი</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</si>
  <si>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</si>
  <si>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</si>
  <si>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მუნიციპალიტეტის სოფლებში საუბნო საავტომობილო გზების სარეაბილიტაციო სამუშაოების ჩატარება, სანიაღვრე და საწრეტი არხების მოწყობა, ფერდსამაგრი კედლების მოწყობა და სავალი ნაწილების ბეტონის საფარით დაფარვა</t>
  </si>
  <si>
    <r>
      <rPr>
        <b/>
        <sz val="10"/>
        <rFont val="Sylfaen"/>
        <family val="1"/>
      </rPr>
      <t>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t>
    </r>
  </si>
  <si>
    <t>2027 წელი</t>
  </si>
  <si>
    <t>2028 წელი</t>
  </si>
  <si>
    <t>2029 წელი</t>
  </si>
  <si>
    <t>02 00</t>
  </si>
  <si>
    <t>2026-2029 წწ.</t>
  </si>
  <si>
    <t>საბაზისო კომუნალური ინფრასტრუქტურის და სერვისების განვითარება</t>
  </si>
  <si>
    <t>მუნიციპალიტეტის კეთილმოწყობის ღონისძიებები</t>
  </si>
  <si>
    <t>მუნიციპალიტეტის განვითარების გეგმის საპროექტო-სახარჯთაღრიცხვო, სარეგისტრაციო, ზედამხედველობის და ექსპერტიზის ხარჯები</t>
  </si>
  <si>
    <t>სოფლის მეურნეობის ხელშეწყობა</t>
  </si>
  <si>
    <t>საცხოვრებელ და არასაცხოვრებელ შენობა-ნაგებობებში  ელექტრო მეურნეობის აღდგენა</t>
  </si>
  <si>
    <t>შპს ქედის ტურიზმის განვითარების ხელშეწყობის ცენტრი</t>
  </si>
  <si>
    <t>,,გომის" მთის ელექტრო-გადამცემი ხაზის მოწყობა</t>
  </si>
  <si>
    <t>მთა ,,ტბათში" ელექტრო-გადამცემი ხაზის მოწყობა</t>
  </si>
  <si>
    <t>ინფრასტრუქტურისა და მუნიციპალური კომუნალური სერვისების განვითარება</t>
  </si>
  <si>
    <t xml:space="preserve">შიდა სასოფლო-საუბნო გზების რეაბილიტაცია </t>
  </si>
  <si>
    <t>მთებზე მოიალაღეთა ტრანსპორტირება</t>
  </si>
  <si>
    <t>ბურღვა აფეთქება</t>
  </si>
  <si>
    <t>შპს ქედის ავტოსატრანსპორტო საწარმო</t>
  </si>
  <si>
    <t>მუნიციპალური ბიუჯეტი</t>
  </si>
  <si>
    <t>სხვა წყარო</t>
  </si>
  <si>
    <t>სახელმწიფო ბიუჯეტი</t>
  </si>
  <si>
    <t xml:space="preserve">  </t>
  </si>
  <si>
    <t>წყლის სისტემების რეაბილიტაცია და ახლის მშენებლობა</t>
  </si>
  <si>
    <t>შპს ქედის წყალკანალი</t>
  </si>
  <si>
    <t>მიზანი 6 - სუფთა წყალი და სანიტარია</t>
  </si>
  <si>
    <t>2025 წელი (საბაზისო მაჩვენებელი)</t>
  </si>
  <si>
    <t>2026 წელი (მიზნობრივი მაჩვენებელი)</t>
  </si>
  <si>
    <t>სუბსიდია</t>
  </si>
  <si>
    <t>02 03</t>
  </si>
  <si>
    <t>02 02</t>
  </si>
  <si>
    <t>02 06</t>
  </si>
  <si>
    <t>2025 წელი (მიზნობრივი მაჩვენებელი)</t>
  </si>
  <si>
    <t>საზოგადოებრივი ტრანპორტით უზრუნველყოფა</t>
  </si>
  <si>
    <t>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ტრანსპორტით უზრუნველყოფა</t>
  </si>
  <si>
    <t>არაფინანსური აქტივები</t>
  </si>
  <si>
    <t>საქონელი და მომსახურება</t>
  </si>
  <si>
    <t>წლის განმავლობაში მოსარგებლე ბენეფიციარი</t>
  </si>
  <si>
    <t>600 (მათ შორის ქალი 55%, კაცი 45%)</t>
  </si>
  <si>
    <t>02 01 03</t>
  </si>
  <si>
    <t>02 01 04</t>
  </si>
  <si>
    <t>საკუთარი შემოსავლები</t>
  </si>
  <si>
    <t>მოქალაქეთა უსაფრთხო გადაადგილების უზრუნველყოფა</t>
  </si>
  <si>
    <t>შრომის ანაზღაურება</t>
  </si>
  <si>
    <t>ელექტრო მიკროავტობუსის მიმდინარე რემონტი</t>
  </si>
  <si>
    <t>მიკროავტობუსის დაზღვევა</t>
  </si>
  <si>
    <t>ელექტრო მიკრო ავტობუსის ვულკანიზაციის ხარჯი</t>
  </si>
  <si>
    <t>ელექტრო მიკროავტობუსი</t>
  </si>
  <si>
    <t>შრომის ანაზღაურება ( ორი მძღოლი)</t>
  </si>
  <si>
    <t>შრომის ანაზღაურება (ორი კონტროლიორი)</t>
  </si>
  <si>
    <t>საწვავი (დიზელი)</t>
  </si>
  <si>
    <t>ავტობუსის დაზღვევა</t>
  </si>
  <si>
    <t>ავტობუსის რემონტი</t>
  </si>
  <si>
    <t>უნიფორმა</t>
  </si>
  <si>
    <t>საზოგადოებრივი ტრანსპორტი</t>
  </si>
  <si>
    <t>სულ ჯამი</t>
  </si>
  <si>
    <t>დაბა ქედაში მოქალაქეთა უსაფრთხო გადაადგილების უზრუნველყოფა, მუნიციპალიტეტის ტერიტორიაზე მცხოვრები მოსახლეობის ჯანმრთელობის დაცვის გაუმჯობესების მიზნით ამბულატორიების ტრანსპორტით უზრუნველყოფა, ქედა-ბათუმის მიმართულებით მგზავრთა დროული და უსაფრთხო გადაადგილების უზრუნველყოფა.</t>
  </si>
  <si>
    <t>შ.პ.ს. ქედის ავტოსატრანსპორტო საწარმო</t>
  </si>
  <si>
    <t>ამბულატორიული მომსახურებისთვის ტრანსპორტირებული ბენეფიციარების რაოდენობა</t>
  </si>
  <si>
    <t>ქედის მუნიციპალიტეტის მერია, ეკონომიკური განვითარებისა</t>
  </si>
  <si>
    <t xml:space="preserve"> სუბსიდია</t>
  </si>
  <si>
    <t>02 01 06</t>
  </si>
  <si>
    <t>02 01 05</t>
  </si>
  <si>
    <t>02 02 01</t>
  </si>
  <si>
    <t>სხვა ხარჯები</t>
  </si>
  <si>
    <t>ბინათმესაკუთრეთა ამხანაგობების მხარდაჭერა, ბინათმშენებლობა და ავარიული შენობების რეაბილიტაცია, დემონტაჟი</t>
  </si>
  <si>
    <t>ნაპირსმაგრი ნაგებობების მოწყობა, რეაბილიტაცია და ექსპლოატაცია</t>
  </si>
  <si>
    <t>პარკების, სკვერების, ატრაქციონების, ბილბორდების, ქუჩებისა და დასახლებული ტერიტორიების კეთილმოწყობა და მოვლა შენახვა</t>
  </si>
  <si>
    <t>02 03 01 01</t>
  </si>
  <si>
    <t>02 03 01 02</t>
  </si>
  <si>
    <t>02 03 01 03</t>
  </si>
  <si>
    <t>02 03 01</t>
  </si>
  <si>
    <t xml:space="preserve">ბინათმესაკუთრეთა ამხანაგობების მხარდაჭერა და საცხოვრებელი პირობების გაუმჯობესებააბილიტაცია </t>
  </si>
  <si>
    <t>სოციალური სახლის მშენებლობა</t>
  </si>
  <si>
    <t>ძველი საცხოვრებელი სახლების მქონე ოჯახებზე ახალი საცხოვრებელი სახლებით შეცვლის პროგრამა</t>
  </si>
  <si>
    <t>მეწყერსაწინაააღმდეგო ღონისძიებები</t>
  </si>
  <si>
    <t>02 03 02 01</t>
  </si>
  <si>
    <t>მუნიციპალიტეტში განსახორციელებელი ინფრასტრუქტურული ობიექტების სამშენებლო სამუშაოებზე საზედამხედველო მომსახურების გაწევა</t>
  </si>
  <si>
    <t>02 04 02</t>
  </si>
  <si>
    <t>02 04 01</t>
  </si>
  <si>
    <t>ძირითადი და დამატებითი ქონების ნუსხის შექმნასთან დაკავშირებით საჭირო სამუშაოების ჩატარების და აღრიცხული ქონების საჯარო რეესტრში რეგისტრაციისათვის საჭირო საიდენტიფიკაციო დოკუმენტის შექმნა (მიწის ნაკვეთის საკადასტრო-აზომვითი ნახაზები და მასზე განლაგებული შენობა- ნაგებობის გეგმა-ნახაზების შედგენა) გეოლოგიური დასკვნები</t>
  </si>
  <si>
    <t>აგრო-სასურსათო პროდუქციის ადგილობრივი და საერთაშორისო გამოფენა-გაყიდვებში მონაწილეობა</t>
  </si>
  <si>
    <t>02 05 01</t>
  </si>
  <si>
    <t>მუნიციპალიტეტის ტერიტორიაზე ფერმერთა საკუთრებაში  არსებული პირუტყვის ვაქცინაციის პროგრამა</t>
  </si>
  <si>
    <t>02 07</t>
  </si>
  <si>
    <t>02 08</t>
  </si>
  <si>
    <t>02 09</t>
  </si>
  <si>
    <t>ეკონომიკური განვითარების სამსახური</t>
  </si>
  <si>
    <t>2026-2029 წელი</t>
  </si>
  <si>
    <t>მუნიციპალიტეტში ფერმერული მეურნეობების (მეცხოველეობის) განვითარების ხელშეწყობა. რეგიონისათვის დამახასიათებელი მთის ტრადიციების შენარჩუნება. ალპური რესურსების გამოყენება მეცხოველეობის პროდუქტების წარმოებაში.</t>
  </si>
  <si>
    <t>მთის ალპურ საძოვრებზე საზაფხულოდ დროებით მობინადრეთა ტრანსპორტით მომსახურეობის უზრუნველყოფა. მგზავრთა უსაფრთხოდ და დანახარჯების გარეშე ტრანსპორტით მომსახურების უზრუნველყოფა მთლიანად მთის სეზონის პერიოდში (სამი თვე) სატრანსპორტო მომსახურების გაწევა. საიჩაირის და გომის მთის ტერიტორიაზე მობინადრე მუნიციპალიტეტში მცხოვრები მოქალაქეების ტრანსპორტით მომსახურების შესყიდვა. პროგრამა ითვალისწინებს შედგენილი გრაფიკის მიხედვით კვირაში თითო მარშრუტს. მოსახლეობის მოთხოვნით დაგეგმილ დღეებში მთებზე ტრანსპორტით გადაადგილებისათვის. აღსანიშნავია, რომ ქსერვისით მოსარგებლენი ძირითადად არიან მემთეური ქალები.</t>
  </si>
  <si>
    <t>2025 წელი გეგმა</t>
  </si>
  <si>
    <t>2026 წელი პროექტი</t>
  </si>
  <si>
    <t>2027 წელი პროგნოზი</t>
  </si>
  <si>
    <t>2028 წელი პროგნოზი</t>
  </si>
  <si>
    <t>2029 წელი პროგნოზი</t>
  </si>
  <si>
    <t>უზრუნველყოფილია მოიალაღეთა გადაადგილების ხელმისაწვდომობა და ხელშეწყობილია მეცხოველეობის განვითარება</t>
  </si>
  <si>
    <t>საზოგადოებრივი ტრანსპორტით უზრუნველყოფა</t>
  </si>
  <si>
    <t xml:space="preserve"> ეკონომიკური განვითარების სამსახური, შ.პ.ს. ქედის ავტოსატრანსპორტო საწარმო</t>
  </si>
  <si>
    <t>ქვეპროგრამის დასახელება</t>
  </si>
  <si>
    <t>დამატებითი ინფორმაცია</t>
  </si>
  <si>
    <t>ელექტრო მიკროავტობუსი შესყიდულია საქართველოში იაპონიის საელჩოს გრანტის ფარგლებში, ის არ საჭიროებს დამატებით რაიმე ტიპის საწვავს და წარმოადგენს გარემოსთვის ეკოლოგიურად უსაფრთხო ავტომობილს. ელექტრო მიკრო ავტობუსის დამუხტვა განხორციელდება ქედის მუნიციპალიტეტის მერიის ადმინისტრაციული შენობის ეზოში სპეციალურად მოწყობილ ავტომანქანების დამუხტვის აპარატზე, რომელიც 1 დამუხტვას 7 კვ.სთ სიმძლავრით ანდომებს 5,20 საათს.
აღნიშნულ ქვეპროგრამას ემსახურება ქედის მუნიციპალიტეტის მიერ დაფუძნებული შპს „ქედის ავტოსატრანსპორტო საწარმო“, რომელსაც 1 (ერთი) ერთეული მოძრავი ქონება გადაეცა პირდაპირი განკარგვის წესით თხოვების უფლებით.
სამგზავრო ავტობუსი, რომელიც შეძენილია ადგილობრივი ბიუჯეტის ხარჯებით, თხოვების უფლებით გადაცემულია მუნიციპალიტეტის 100%-იანი წილის მფლობელ შპს ,,ქედის ავტოსატრანსპორტო საწარმო“-ზე, რომელიც ვალდებულია უზრუნველყოს პროგრამით და პარტნიორთა გადაწყვეტილებით ტექნიკის მოვლა-შენახვა, სამარშრუტო გრაფიკის დაწესება - მგზავრთა ნაკადზე მორგებული დროის შუალედებში, მძღოლებისა და კონტროლიორების შერჩევა-დანიშვნა და შესაბამისი ფინანსური ოპერაციები, სამგზავრო ფასის განსაზღვრა და მგზავრობის შეღავათების გასავრცელებლად პროგრამით გათვალისწინებული ბენეფიციარების შერჩევა და მათზე მომსახურება</t>
  </si>
  <si>
    <t xml:space="preserve"> მოქალაქეთა საქალაქთაშორისო
გადაადგილების უზრუნველყოფა</t>
  </si>
  <si>
    <t xml:space="preserve"> დაბის ტერიტორიაზე მოქალაქეთა გადაადგილების უზრუნველყოფა</t>
  </si>
  <si>
    <t>6 120 (მათ შორის ქალი 55%, კაცი 45%)</t>
  </si>
  <si>
    <t>6 500 (მათ შორის ქალი 55%, კაცი 45%)</t>
  </si>
  <si>
    <t>8 000 (მათ შორის ქალი 55%, კაცი 45% )</t>
  </si>
  <si>
    <t>8000 (მათ შორის ქალი 55%, კაცი 45%</t>
  </si>
  <si>
    <t>წარმოდგენილი ყოველთვიური ანგარიში</t>
  </si>
  <si>
    <t xml:space="preserve"> ქვეყანაში არსებული საგანგებო მდგომარეობა სტიქიური მოვლენები</t>
  </si>
  <si>
    <t xml:space="preserve">მუნიციპალიტეტის დაბასა და სოფლებში მცხოვრები მოსახლეობის ჯანმრთელობის დაცვის მიზნით ამბულატორიის ექიმების სატრანსპორტო საშუალებებით უზრუნველყოფა </t>
  </si>
  <si>
    <t>მძღოლის ხელფასი</t>
  </si>
  <si>
    <t xml:space="preserve">საწვავი 9 ავტომობილზე </t>
  </si>
  <si>
    <t>საწვავი 1 უაზის ტიპის ავტომობილზე (200 ლიტრი თვეში, 2400 წელიწადში)</t>
  </si>
  <si>
    <t>ავტომანქანების მიმდინარე რემონტი</t>
  </si>
  <si>
    <t>ავტომანქანების დაზღვევა</t>
  </si>
  <si>
    <t>ტექნიკური დათვალიერება</t>
  </si>
  <si>
    <t>უნიფორმების შეძენა მძღოლებისათვის</t>
  </si>
  <si>
    <t>ავტომობილების ვულკანიზაციის მომსახურება</t>
  </si>
  <si>
    <t>GPS მომსახურება</t>
  </si>
  <si>
    <t>1. გაუმჯობესებული ამბულატორიული მომსახურება;    2. მოსახლეობის ჯანმრთელობის დაცვის ხელშეწყობა;</t>
  </si>
  <si>
    <t>02 01 07</t>
  </si>
  <si>
    <t xml:space="preserve">გამართული ტრანსპორტით მომსახურეობა უზრუნველყოფილია  </t>
  </si>
  <si>
    <t>შედეგი 1:
გაუმჯობესებული ამბულატორიული მომსახურება;</t>
  </si>
  <si>
    <t>შედეგი 2:
მოსახლეობის ჯანმრთელობის დაცვის ხელშეწყობა;</t>
  </si>
  <si>
    <t>ამბულატორიის ექიმების მიერ მოსახლეობაზე ჯანმრთელობის დაცვის ხელმისაწვდომობა აღმოფხვრილია</t>
  </si>
  <si>
    <t>ქედის მუნიციპალიტეტის მერიის ჯანმრთელობისა და სოციალური დაცვის სამსახური</t>
  </si>
  <si>
    <t>ქედის მუნიციპალიტეტის მერიის ჯანმრთელობისა და სოციალური დაცვის სამსახურის ანგარიში</t>
  </si>
  <si>
    <t>ქედის მუნიციპალიტეტის მერიის ეკონომიკური განვითარების სამსახური / შპს ქედის ავტოსატრანსპორტო საწარმო</t>
  </si>
  <si>
    <t>Z</t>
  </si>
  <si>
    <t>ქვე პროგრამის დასახელება</t>
  </si>
  <si>
    <t>სივრცითი მოწყობის, არქიტექტურისა და მშენებლობის სამსახური, ეკონომიკური განვითარების სამსახური</t>
  </si>
  <si>
    <t>5% - კონტრაქტორის მიერ ხელშეკრულებით გათვალისწინებული პირობების შეუსრულებლობა, გარემო პირობების ფაქტორი</t>
  </si>
  <si>
    <t xml:space="preserve">5% - კონტრაქტორის მიერ ხელშეკრულებით გათვალისწინებული პირობების შეუსრულებლობა, გარემო პირობების ფაქტორი
</t>
  </si>
  <si>
    <t>1700 გრძივი მეტრი გზის რეაბილიტაცია, ბეტონის საფარით დაფარვა, სანიაღვრე არხების, ხიდების, ხიდბოგირებისა და დამცავი კედლების მოწყობა</t>
  </si>
  <si>
    <t>ყოველ კვარტალურად წარმოდგენილი ანგარიში</t>
  </si>
  <si>
    <t>მუნიციპალიტეტის სოფლებში საცხოვრებელი სახლებისათვის საფრთხის შემცველი ქვის ლოდების გაუვნებელყოფა აფეთქების გზით</t>
  </si>
  <si>
    <t xml:space="preserve">დასახლებებისა და საცხოვრებელი სახლების  რაოდენობა </t>
  </si>
  <si>
    <t>ცალი</t>
  </si>
  <si>
    <t>ბურღვა-აფეთქებითი სამუშაოები</t>
  </si>
  <si>
    <t xml:space="preserve">საზოგადოებრივი ტრანპორტით უზრუნველყოფილი მოსახლეობის რაოდენობა </t>
  </si>
  <si>
    <t>მუნიციპალიტეტში მდგრადი კომუნალური სისტემის შექმნა და მოსახლეობის წყალმომარაგებით უზრუნველყოფა</t>
  </si>
  <si>
    <t>საგზაო ინფრასტრუქტურის მოწესრიგება, მუნიციპალიტეტში მდგრადი კომუნალური სისტემის შექმნა, კეთილმოწყობის ღონისძიებების სრულყოფილად და ეფექტურად განხორციელება, ინფრასტრუქტურული პროექტების საპროექტო-სახარჯთაღრიცხვო დოკუმენტაციის მომზადება.</t>
  </si>
  <si>
    <t>მრავალბინიანი სახლების მობინადრეთათვის უსაფრთხო, გაუმჯობესებული და კომფორტული საცხოვრებელი გარემოს შექმნა</t>
  </si>
  <si>
    <t>პროგრამით მოსარგებლე ბენეფიციართა რაოდენობა
(მ.შ. ქალი%კაცი%)</t>
  </si>
  <si>
    <t xml:space="preserve">     300 (მ.შ. ქალი 45 &amp;, კაცი 55 %)</t>
  </si>
  <si>
    <t xml:space="preserve">     350 (მ.შ. ქალი 45 &amp;, კაცი 55 %)</t>
  </si>
  <si>
    <t>კეთილმოწყობილი მრავალბინიანი საცხოვრებელი სახლი</t>
  </si>
  <si>
    <t>სივრცითი მოწყობის, არქიტექტურისა და ინფრასტრუქტურის სამსახური</t>
  </si>
  <si>
    <t>ბენეფიციართა შერჩევა განხორციელდება შესაბამისი კომისიის ოქმის და გეოლოგიური დასკვნის საფუძველზე</t>
  </si>
  <si>
    <t>დახმარების მიმღებ ოჯახთა რაოდენობა</t>
  </si>
  <si>
    <t>შემოსული განცხადებების მიხედვით.</t>
  </si>
  <si>
    <t>სივრცთი მოწყობის, არქიტექტურისა და ინფრასტრუქტურის სამსახური, ეკონომიკური განვითარების სამსახური</t>
  </si>
  <si>
    <t xml:space="preserve"> მუნიციპალიტეტის მნიშვნელოვანი და აუცილებელი კეთილმოწყობის ღონისძიებების სრულყოფილად და ეფექტურად განხორციელება</t>
  </si>
  <si>
    <t>მოწყობილი ახალი ტერიტორიების ფართობი</t>
  </si>
  <si>
    <t>კვ.მ</t>
  </si>
  <si>
    <t xml:space="preserve"> ქვეყანაში არსებული მდგომარეობა
</t>
  </si>
  <si>
    <t>მონიტორინგი</t>
  </si>
  <si>
    <t>ნაპირსამაგრი ნაგებობისგან დაცული ტერიტორია</t>
  </si>
  <si>
    <t>მრავალბინიანი სახლების მობინადრეთათვის უსაფრთხო, გაუმჯობესებული და კომფორტული საცხოვრებელი გარემოს შექმნა, ადმინისტრაციული და სხვა შენობების მშენებლობა-რეაბილიტაცია</t>
  </si>
  <si>
    <t>რეაბილიტირებული სხვა შენობები</t>
  </si>
  <si>
    <t>პროგრამით მოსარგებლე ბენეფიციართა რაოდენობა</t>
  </si>
  <si>
    <t xml:space="preserve"> მონიტარინგი</t>
  </si>
  <si>
    <t>02 03 02</t>
  </si>
  <si>
    <t>სტიქიისგან მოსახლეობის, მუნიციპალური და კერძო საკუთრების დაცვა და ახალი ტერიტორიების ათვისება</t>
  </si>
  <si>
    <t>ქედის მუნიციპალიტეტის მერიის ეკონომიკური განვითარების სამსახური</t>
  </si>
  <si>
    <t>სტიქიისგან დაცული მოსახლეობის რაოდენობა (არანაკლებ)</t>
  </si>
  <si>
    <t>ათვისებული ახალი ტერიტორიების ფართობი</t>
  </si>
  <si>
    <t>სოფლად მეწერსაშიშ ზონაში მცხოვრები მოსახლეობისათვის უსაფრთხო გარემოს შექმნა და საყოფაცხოვრებო პირობების გაუმჯობესება</t>
  </si>
  <si>
    <t>მოსალოდნელი მეწყრული პროცესების თავიდან აცილება</t>
  </si>
  <si>
    <t>02 03 03</t>
  </si>
  <si>
    <t xml:space="preserve">პროგრამის ფარგლებში განხორციელდება მუნიციპალიტეტის ტერიტორიაზე არსებული პარკებისა და სკვერების მოვლა–პატრონობა, კერძოდ, ნარგავების მოვლა, ნიადაგის მომზადება, ერთწლიანი და მრავალწლიანი ნარგავების დარგვა, მორწყვა, შეწამვლა და საჭიროების შემთხვევაში შხამქიმიკატების შეტანა. სკვერებისა და პარკების მოწყობის დროს გათვალისწინებული იქნება ქალთა და ბავშვთა, შშმ პირების, ახალგაზრდების, მოხუცების, კაცების და სხვადასხვა სოციალური ჯგუფების საჭიროებები.               </t>
  </si>
  <si>
    <t>მუნიციპალიტეტში ეკოლოგიური მდგომარეობის შენარჩუნება და გაუმჯობესება</t>
  </si>
  <si>
    <t>მოწყობილი და გაფართოებული სარეკრეაციო და ტურისტული ინფრასტრუქტურა და სხვადასხვა სოციალური ჯგუფების წარმომადგენლებისთვის შექმნილია თანაბარხელმისაწვდომი გარემო დასვენებისა და გართობისთვის, მოვლილი ერთწლიანი და მრავალწლიანი ნარგავები და პარკები.</t>
  </si>
  <si>
    <t>მოწყობილი და გაფართოებული სარეკრეაციო და ტურისტული ინფრასტრუქტურა, მოვლილი ნარგავები და პარკები</t>
  </si>
  <si>
    <t>მოწყობილი ტერიტორიის ფართობი</t>
  </si>
  <si>
    <t>02 04</t>
  </si>
  <si>
    <t>პრიორიტეტული ღონისძიებების საპროექტო - სახარჯთაღრიცხვო დოკუმენტაციის შეძენა</t>
  </si>
  <si>
    <t xml:space="preserve">მომზადებული საპროექტო სახარჯთაღრიცხვო დოკუმენტაციის რაოდენობა </t>
  </si>
  <si>
    <t>არქიტექტურის, სივრცითი მოწყობის, ინფრასტრუქტურის და კომუნალური სერვისების განვითარების სამსახური</t>
  </si>
  <si>
    <t>ქონების ნუსხის შექმნასთან დაკავშირებული საჭირო პროცედურების ჩატარება</t>
  </si>
  <si>
    <t>ქვეპროგრამის ფარგლებში განხორციელდება ქონების ნუსხის შექმნასთან დაკავშირებული პროცედურები, აღრიცხული ქონების რეგისტრაციიათვის საჭირო დოკუმენტების შექმნა, მიწის ნაკვეთის საკადასტრო და აზომვითი ნახაზები და მასზე განლაგებული შენობა ნაგებობების გეგმა-ნახაზების შედგენა.</t>
  </si>
  <si>
    <t>პრიორიტეტული ღონისძიებების საპროექტო- სახარჯთაღრიცხვო დოკუმენტაციის შეძენა</t>
  </si>
  <si>
    <t>მომზადებული საპროექტო სახარჯთაღრიცხვო დოკუმენტაციის რაოდენობა</t>
  </si>
  <si>
    <t>ინფრასტრუქტურული სამუშაოების განხორციელების მიზნით, შესრულებული სამუშაოების ხარისხისა და მოცულობის შესაბამისობის კონტროლის განხორციელება და სპეციალისტების მიერ დასკვნების გაკეთება</t>
  </si>
  <si>
    <t>შესრულებული სამუშაოების ხარისხის და მოცულობის შესაბამისობის დადგენის მიზნით მიმდინარე და დასრულებულ სამუშაოებზე ეტაპობრივად ხორციელდება ექსპერტიზა. შუალედური და საბოლოო მიღება-ჩაბარების პროცესში წარმოდგენილია ექსპერტიზის დასკვნები ხარისხისა და მოცულობის შესაბამისობაზე, რის შედეგადაც მიიღწევა ხარისხიანი ინფრასტრუქტურული სამუშაოების განხორციელება. პროგრამა მოემსახურება 2025 წლისათვის დაგეგმილი და შესყიდული მშენებლობის პროექტების სისტემატურ კონტროლს. ფარული სამუშაოების ზუსტად აღრიცხვას და ფორმა N2-ების მიხედვით შესრულებული სამშენებლო სამუშაოების ხარისხისა და ზომების შემოწმებას</t>
  </si>
  <si>
    <t>ინფრასტრუქტურული სამუშაოების განხორციელების მიზნით უზრუნველყოფილია შესრულებული სამუშაოების ხარისხის და მოცულობის შესაბამისობის  კონტროლი</t>
  </si>
  <si>
    <t>ინფრასტრუქტურული სამუშაოების განხორციელების მიზნით უზრუნველყოფილია შესრულებული სამუშაოების ხარისხის და მოცულობის შესაბამისობის კონტროლი</t>
  </si>
  <si>
    <t>ჩატარებული ექსპერტიზების რაოდენობა</t>
  </si>
  <si>
    <t>02 05</t>
  </si>
  <si>
    <t>მუნიციპალიტეტის მიერ  ფერმერთა ხელშეწყობა</t>
  </si>
  <si>
    <t>მუნიციპალიტეტის მიერ  ფერმერებისათვის ხელშეწყობა საერთაშორისო და აგრო გაყიდვების გამოფენა-გაყიდვაში, ასევე პირუტყვთა ვაქცინაცია</t>
  </si>
  <si>
    <t>ხელშეწყობილი არიან მუნიციპალიტეტში მცხოვრები ფერმერები</t>
  </si>
  <si>
    <t>ადგილობრივ და საერთაშორისო გამოფენა-გაყიდვაში მონაწილეობა</t>
  </si>
  <si>
    <t>ვაქცინირებული მსხვილფეხა პირუტყვის რაოდენობა</t>
  </si>
  <si>
    <t>გარემო პირობების ფაქტორი</t>
  </si>
  <si>
    <t>ქედის მუნიციპალიტეტის მერია, ადმინისტრაციული სამსახური</t>
  </si>
  <si>
    <t>მიიღოს მონაწილეობა „აგრო-სასურსათო პროდუქციის ადგილობრივ და საერთაშორისო გამოფენა-გაყიდვაში და პოპულარიზაცია გაუწიოს მუნიციპალიტეტის ფერემერების მიერ მოწეულ პროდუქციას</t>
  </si>
  <si>
    <t>ადგილობრივ და საერთაშორისო გამოფენა-გაყიდვაში მონაწილეობა, აგრო გამოფენა</t>
  </si>
  <si>
    <t>ქედის მუნიციპალიტეტის მერია, ადმინისტრაციის სამსახური</t>
  </si>
  <si>
    <t>მუნიციპალიტეტის ტერიტორიაზე ფერმერთა საკუთრებაში არსებული მსხილფეხა რქოსანი პირუტყვის ვაქცინაცია იმ დაავადებებზე, რომლებიც სახელმწიფო დაფინანსებით არ ხორციელდება. ეს დაავადებებია პასტერელოზი და ემკარი</t>
  </si>
  <si>
    <t xml:space="preserve">ქედის მუნიციპალიტეტის ტერიტორიაზე მსხვილფეხა რქოსანი პირუტყვის საერთო რაოდენობა დაახლოებით 7500-მდეა. აქედან დაახლოებით 2000 სული არის ის რაოდენობა, რომელიც საჭიროებს აუცილებელ ვაქცინაციას პასტერელოზსა და ემკარზე. როგორც ცნობილია ამ დაავადებების ვაქცინაცია სახელმწიფოს მიერ არ ფინანსდება, რადგანაც არ არის ზოონოზური დაავადებები, მაგრამ ამ დაავადებებით მიღებული ეკონომიკური ზარალი დიდია და მნიშვნელოვან ზარალს აყენებს ფერმერს. პასტერელოზითა და ემკარით ავადდება ძირითადად ახალგაზრდა, მაღალპროდუქტიული და საუკეთესო შეხორცების მქონე მსხვილფეხა პირუტყვი. დაავადების რისკი დიდია იმ ცხოველებში, რომლებიც გადიან საზაფხულო საძოვრებზე სადაც არის ამ დაავადებების კერები. სამწუხაროა ის ფაქტი, რომ ფერმერთა არცოდნის და გამოუცდელობის გამო დაავადების კერები გაჩნდა მუნიციპალიტეტის ტერიტორიაზე, სოფლებში, რის შედეგადაც ყოველწლიურად იღუპება ახალგაზრდა, მაღალპროდუქტიული ცხოველები. ფერმერები არსებული სიტუაციიდან გამომდინარე დანაკარგის თავიდან აცილების მიზნით ცდილობენ ადრე გაზაფხულზე გაყიდონ ახალ მიღებული მოზარდი. ამ ტენდენციამ კი გამოიწვია მუნიციპალიტეტის ტერიტორიაზე ცხოველთა საერთო რაოდენობის მნიშვნელოვანი შემცირება. ფერმერისთვის უმჯობესია გამოზარდოს მსხვილფეხა პირუტყვის მოზარდი და ისე გაყიდოს. ამით გაიზრდება ფერმერის შემოსავალი </t>
  </si>
  <si>
    <t>პასტეროლიზსა და ემკარზე ვაქცინირებული მსხვილფეხა რქოსანი პირუტყვი</t>
  </si>
  <si>
    <t xml:space="preserve"> საცხოვრებელი და არასაცხოვრებელი შენობა ნაგებობებში  ელექტრო მეურნეობის აღდგენა</t>
  </si>
  <si>
    <t>მუნიციპალურ საკუთრებაში არსებულ საცხოვრებელ და არასაცხოვრებელ შენობებში, ასევე საერთო სარგებლობის სოფლის წისქვილებში ელექტრომეურნეობის აღდგენა და გამრიცხველიანება, დაზიანებული მრიცხველების და სხვა მოწყობილობების ახლით შეცვლა, ახლად აშენებული ინფრასტრუქტურული ობიექტების ელექტრომომარაგების ქსელში ჩართვა.</t>
  </si>
  <si>
    <t>მუნიციპალიტეტის მიერ 2023-2025 წლებში ახლადაშენებული შენობების ელექტრომეურნეობის გამართვისათვის საჭიროა სს ენერგო პრო-ჯორჯიასთან ხელშეკრულების გაფორმება, შესაბამისი ხარჯების გადახდა და მათი გამრიცხველიანება. ასევე, სოფლის საერთო სარგებლობის წისქვილები, რომლებიც აშენებულია ბიუჯეტის ხარჯებით, სოფლის მხარდაჭერის პროგრამის ფარგლებში, საჭიროა ელექტრომეურნეობის ქსელში ჩართვა და სათანადო ფინანსირება. მუნიციპალიტეტის კუთვნილ ზოგიერთ შენობებში დაზიანებულია ელექტრომრიცხველები და საჭიროა ახლით შეცვლა.</t>
  </si>
  <si>
    <t>სხვა ხარჯი</t>
  </si>
  <si>
    <t>არასაცხოვრებელი შენობა ნაგებობებში ელექტრო მეურნეობის აღდგენა</t>
  </si>
  <si>
    <t>აღდგენილი ელექტრო მეურნეობა</t>
  </si>
  <si>
    <t>ქედის მუნიციპალიტეტის მერია, ეკონომიკური განვითარების სამსახური</t>
  </si>
  <si>
    <t>ქედის მუნიციპალიტეტის მერია, ეკონომიკური განვითარების სამსახურის ანგარიში</t>
  </si>
  <si>
    <t xml:space="preserve"> ქვეყანაში არსებული მდგომარეობა. 
</t>
  </si>
  <si>
    <t>გაუმჯობესებული საცხოვრებელი გარემო მთის მოიალაღეებისათვის</t>
  </si>
  <si>
    <t>02 10</t>
  </si>
  <si>
    <t>ქვეყანაში არსებული საგანგებო მდგომარეობა</t>
  </si>
  <si>
    <r>
      <t xml:space="preserve">პროგრამა ითვალისწინებს მუნიციპალიტეტის ტერიტორიაზე არსებული საგზაო ინფრასტრუქტურის მოვლა-შენახვას, მუნიციპალიტეტში განაშენიანების ახალი პროექტებიდან გამომდინარე, უახლოეს მომდევნო წლებშიც, კომუნალური ინფრასტრუქტურის განვითარება კვლავაც პრიორიტეტად რჩება. მუნიციპალიტეტის კომუნალური მეურნეობა წარმოადგენს რთულ სოციალურ-ეკონომიკურ სისტემას, რომელიც ქმნის მოსახლეობისათვის აუცილებელ საცხოვრებელ პირობებს, უზრუნველყოფს საქმიანობის განხორციელებას, ასევე მეურნეობის სხვადასხვა დარგებში მომუშავე საწარმოებისა და ორგანიზაციების შეუფერხებელ, გამართულ ფუნქციონირებას. დასვენებისა და გართობის მიზნით ინფრასტრუქტურის მოწყობა </t>
    </r>
    <r>
      <rPr>
        <sz val="10"/>
        <color rgb="FFFF0000"/>
        <rFont val="Sylfaen"/>
        <family val="1"/>
      </rPr>
      <t>ქალისა და მამაკაცის საჭიროებების გათვალისწინებით</t>
    </r>
    <r>
      <rPr>
        <sz val="10"/>
        <color theme="1"/>
        <rFont val="Sylfaen"/>
        <family val="1"/>
      </rPr>
      <t xml:space="preserve">, პარკების და საზოგადოებრივი დანიშნულების ობიექტების მოწყობა-რეაბილიტაცია მუნიციპალიტეტში დაგეგმილი სამშენებლო–სარეაბილიტაციო სამუშაოების ნორმებითა და წესების გათვალისწინებით განხორციელების პირობას შესაბამისი საპროექტო–სახარჯთაღრიცხვო დოკუმენტაცია წარმოადგენს. </t>
    </r>
  </si>
  <si>
    <r>
      <t xml:space="preserve">მუნიციპალიტეტში შექმნილია საგზაო ინფრასტრუქტურა ტრანსპორტისა და ქვეითად მოსიარულეთათვის, მოწყობილია წყალმომარაგების სისტემა, რეაბილიტირებულია და აშენებულია წყლის სისტემის ინფრასტრუქტურა, </t>
    </r>
    <r>
      <rPr>
        <sz val="11"/>
        <color rgb="FFFF0000"/>
        <rFont val="Sylfaen"/>
        <family val="1"/>
      </rPr>
      <t>ქალისა და მამაკაცის საჭიროებების გათვალისწინებით</t>
    </r>
    <r>
      <rPr>
        <sz val="11"/>
        <color theme="1"/>
        <rFont val="Sylfaen"/>
        <family val="1"/>
      </rPr>
      <t xml:space="preserve"> მუნიციპალიტეტში კეთილმოწყობილია საზოგადოებრივი სივრცეები და გაუმჯობესებულია მოსახლეობის საცხოვრებელი გარემო, მომზადებული ინფრასტრუქტურული პროექტების საპროექტო-სახარჯთაღრიცხვო დოკუმენტაცია.</t>
    </r>
  </si>
  <si>
    <r>
      <t xml:space="preserve">მოსალოდნელი </t>
    </r>
    <r>
      <rPr>
        <b/>
        <sz val="10"/>
        <color rgb="FFFF0000"/>
        <rFont val="Sylfaen"/>
        <family val="1"/>
      </rPr>
      <t>საბოლოო</t>
    </r>
    <r>
      <rPr>
        <b/>
        <sz val="10"/>
        <color theme="8" tint="-0.249977111117893"/>
        <rFont val="Sylfaen"/>
        <family val="1"/>
      </rPr>
      <t xml:space="preserve"> შედეგი</t>
    </r>
  </si>
  <si>
    <r>
      <rPr>
        <b/>
        <sz val="12"/>
        <color rgb="FFFF0000"/>
        <rFont val="Sylfaen"/>
        <family val="1"/>
      </rPr>
      <t>პროგრამების</t>
    </r>
    <r>
      <rPr>
        <b/>
        <sz val="12"/>
        <color theme="8" tint="-0.249977111117893"/>
        <rFont val="Sylfaen"/>
        <family val="1"/>
      </rPr>
      <t xml:space="preserve"> დასახელება</t>
    </r>
  </si>
  <si>
    <r>
      <t xml:space="preserve">პროგრამა ითვალისწინებს მუნიციპალიტეტის ტერიტორიაზე არსებული საგზაო ინფრასტრუქტურის მოვლა-შენახვას, დაზიანებული გზებისა და საგზაო ნაგებობების  (ხიდები, მილხიდები, გზების დამცავი კედლები და გაბიონები და სხვა) რეაბილიტაციას, გზების  მოდინებული წყლის ზემოქმედებისაგან დაცვის მიზნით კიუვეტების, ცხაურების და სანიაღვრე არხების მოწყობა-რეაბილიტაციას, </t>
    </r>
    <r>
      <rPr>
        <sz val="10"/>
        <color rgb="FFFF0000"/>
        <rFont val="Sylfaen"/>
        <family val="1"/>
      </rPr>
      <t xml:space="preserve">რაც ხელს შეუწყობს კატასტროფების რისკების პრევენციას, </t>
    </r>
    <r>
      <rPr>
        <sz val="10"/>
        <color theme="1"/>
        <rFont val="Sylfaen"/>
        <family val="1"/>
      </rPr>
      <t xml:space="preserve">ფეხით მოსიარულეთა ინფრასტრუქტურის განვითარებას (ტროტუარების,  პანდუსებისა და ბორდიურების მოწყობა),  საგზაო მოძრაობის ორგანიზების მიზნით საგზაო ნიშნების და მონიშვნების  (მ. შ. ფეხით მოსიარულეთა გადასასვლელები და სიჩქარის შემზღუდავი საშუალებები) მოწყობას </t>
    </r>
    <r>
      <rPr>
        <sz val="10"/>
        <color rgb="FFFF0000"/>
        <rFont val="Sylfaen"/>
        <family val="1"/>
      </rPr>
      <t xml:space="preserve">ქალისა და მამაკაცის თანასწორობის ასპექტების გათვალისწინებით.   </t>
    </r>
  </si>
  <si>
    <r>
      <t xml:space="preserve">მუნიციპალიტეტში შემავალ სოფლებში დარჩენილია საუბნო-საავტომობილო გზები, სადაც ცუდი სავალი ნაწილების გამო შეზღუდულია ავტომობილებით გადაადგილება. ასევე, მთაგორიანი რელიეფების გამო, ხშირია წვიმების შედეგად მათი ჩამოშლა და მეწყრული პროცესების წარმოქმნა, ამიტომ საჭიროა გეგმიურად მათი რეაბილიტაცია. </t>
    </r>
    <r>
      <rPr>
        <sz val="10"/>
        <color rgb="FFFF0000"/>
        <rFont val="Sylfaen"/>
        <family val="1"/>
      </rPr>
      <t xml:space="preserve">კატასტროფების რისკების პრევენციის მიზნით მოეწყობა სანიაღვრე და საწრეტი არხები, რაც შეამცირებს წვიმების დროს საგზაო ინფრასტრუქტურის დაზიანებას და უზრუნველყოფს მოსახლეობის ზიანისგან დაცვას, რაც განსაკუთრებით მნიშვნელოვანია ქალების, ბავშვების, შშმ პირებისა და ასაკოვანი ადამიანებისთვის, რადგან კლიმატით გამოწვეული კატასტროფების დროს მეტად მოწყვლადები არიან. </t>
    </r>
  </si>
  <si>
    <r>
      <t xml:space="preserve">შიდა სასოფლო გზების სარეაბილიტაციო სამუშაოების ჩატარებით გაუმჯობესდება პირობები მათი შემდგომი ექსპლოატაციისათვის და შეიქმნება უსაფრთხო გარემო სატრანსპორტო საშუალებებისა და ქვეითად მოსიარულეთა გადაადგილებისათვის, </t>
    </r>
    <r>
      <rPr>
        <sz val="10"/>
        <color rgb="FFFF0000"/>
        <rFont val="Sylfaen"/>
        <family val="1"/>
      </rPr>
      <t xml:space="preserve">კლიმატით გამოწვეული კატასტროფების რისკების პრევენციის მიზნით შექმნილი ინფასტრუქტურა კი უზრუნველყოფს მოსახლეობის (განსაკუთრებით ქალების, შშმ პირებისა და ბავშვების) უსაფრთხოებას  </t>
    </r>
  </si>
  <si>
    <t xml:space="preserve">შიდა სასოფლო გზების სარეაბილიტაციო სამუშაოების ჩატარებით გაუმჯობესდება პირობები მათი შემდგომი ექსპლოატაციისათვის და შეიქმნება უსაფრთხო გარემო სატრანსპორტო საშუალებებისა და ქვეითად მოსიარულეთა გადაადგილებისათვის, კლიმატით გამოწვეული კატასტროფების რისკების პრევენციის მიზნით შექმნილი ინფასტრუქტურა კი უზრუნველყოფს მოსახლეობის (განსაკუთრებით ქალების, შშმ პირებისა და ბავშვების) უსაფრთხოებას  </t>
  </si>
  <si>
    <t xml:space="preserve"> შუალედური შედეგი</t>
  </si>
  <si>
    <t>მოსალოდნელი  შუალედური შედეგი</t>
  </si>
  <si>
    <t xml:space="preserve"> შუალედური შედეგის შეფასების ინდიკატორი</t>
  </si>
  <si>
    <t>პროგრამის დაფინანსების წყარო</t>
  </si>
  <si>
    <t>სულ პროგრამის  ბიუჯეტი</t>
  </si>
  <si>
    <t>პროგრამის განხორციელების დროითი გეგმა</t>
  </si>
  <si>
    <r>
      <t xml:space="preserve">    დაბის ტერიტორიაზე განთავსებულია მუნიციპალური საავადმყოფო, სკოლა, საბავშვო ბაღები, ასევე ყველა საჭირო მუნიციპალური სერვისები. თუმცა მთიანი გეოგრაფიული არეალის გამო ქედაში მცხოვრებ მოქალაქეებს ფეხით უწევთ გადაადგილება. მუნიციპალიტეტის მერია ცდილობს, მოაწესრიგოს ავტომანქანების გადაადგილება და პარკინგი დაბის ტერიტორიაზე, მაგრამ სავალი ნაწილის სივიწროვისა და ავტომანქანების რაოდენობის ზრდის გამო ფაქტობრივად ვერ ხერხდება ტრანსპორტის მოძრაობის რეგულირება, რაც დამატებით საფრთხეს უქმნის მოწყვლად ჯგუფებს ფეხით გადაადგილებაში. დაბაში დაბალი მსყიდველობითუნარიანობის გამო არ მუშაობს საზოგადოებრივი ტრანსპორტი. შესაბამისად, შეუძლებელია კერძო სექტორი დაინტერესდეს აღნიშნული სერვისის შეთავაზებით.
   ქედის მუნიციპალიტეტის მერიის კვლევების შესაბამისად, დღეის მდგომარეობით დაბის ტერიტორიაზე ყოველდღიურად ფეხით გადაადგილდებიან სკოლის მოსწავლეები (300 მოსწავლე), საბავშვო ბაღის 100-მდე აღსაზრდელი და მათი მშობლები. ასევე დაბის ტერიტორიაზე განთავსებულ საავადმყოფოში ყოველდღიურად დაახლოებით 20-დან 30-მდე პენსიონერი იღებს მომსახურებას, რასაც ემატება სოფლიდან დაბაში ყოველდღიურად, სხვადასხვა მუნიციპალური სერვისის მისაღებად, ჩამოსული მოსახლეობა.  მოქალაქეები სიცოცხლის რისკის ფასად გადაადგილდებიან დაბის ტერიტორიაზე, მათ სჭირდებათ მოწესრიგებული, უსაფრთხო და შშმ პირთათვის ადაპტირებული, </t>
    </r>
    <r>
      <rPr>
        <sz val="9"/>
        <color rgb="FFFF0000"/>
        <rFont val="Sylfaen"/>
        <family val="1"/>
      </rPr>
      <t xml:space="preserve">თანასწორობის პრინციპზე დაფუძნებული </t>
    </r>
    <r>
      <rPr>
        <sz val="9"/>
        <color theme="1"/>
        <rFont val="Sylfaen"/>
        <family val="1"/>
      </rPr>
      <t>მუნიციპალური საზოგადოებრივი ტრანსპორტი.
ქვეპროგრამის ფარგლებში დაბა ქედის ტერიტორიაზე საზოგადოებრივი ტრანსპორტის განთავსება უზრუნველყოფს მოქალაქეთა უსაფრთხო გადაადგილებას და სოციალურ-ეკონომიკურ კეთილდღეობას. საქართველოში იაპონიის საელჩოს საგრანტო პროგრამის ფარგლებში ახალად შეძენილი ელექტრო ავტობუსი მინიმალური დანახარჯების გათვალისწინებით უზრუნველყოფს მგზავრთა უწყვეტ გადაადგილებას სრულიად უფასოდ.
ელექტრო მიკროავტობუსი ერთიდან ნახევარი საათის ინტერვალით იმოძრავებს დაბის ტერიტორიაზე არსებულ ტბელ აბუსერიძის, დავით აღმაშენებლის, შოთა რუსთაველის, 9 აპრილის ქუჩებზე, ყედირ შერვაშიძის ქუჩებზე. ასევე აქუცის ახალი ხიდიდან ძენწმანის ხიდამდე.  
პროგრამის ფარგლებში ავტომობილის მოვლა შენახვას ახდენს ორგანიზაცია და მძღოლებთან ხელშეკრულების საფუძველზე ახდენს ყოველთვიურ ანაზღაურებას.
მუნიციპალიტეტში დღემდე მგზავრთა მომსახურებას, გარდა დაბა ქედისა ეწევიან ფიზიკური პირები მათ მფლობელობაში არსებული ტრანსპორტით, რომელთა ნაწილი შეუსაბამოა მგზავრთა მომსახურებისათვის. მუნიციპალიტეტის მიერ შეძენილი სამგზავრო ავტობუსით შესაძლებელია მგზავრთა საქალაქთაშორისო გადაადგილებისათვის გაუმჯობესდეს მომსახურების პირობები. არსებულ სატრანსპორტო საშუალებებს არ გააჩნიათ შეზღუდული შესაძლებლობის მქონე პირთა მომსახურებისათვის შექმნილი ადაპტირებული პირობები, რისი შესაძლებლობაც გაჩნდება ახალი ავტობუსით მარშრუტის დანიშვნის შემთხვევაში. ასევე, დღემდე არცერთი კატეგორიის მგზავრებისათვის არ არის დაწესებული შეღავათიანი მგზავრობის პირობები. ქვეპროგრამის ფარგლებში მგზავრთა ზოგიერთი კატეგორიისათვის, როგორებიც არიან უმაღლესი სასწავლებლების და პროფესიული განათლების სტუდენტები, ომის ვეტერანები, მკვეთრად გამოხატული შეზღუდული შესაძლებლობის მქონე პირები (ეტლით მოსარგებლე, მხედველობა დაკარგული, ზედა და ქვედა კიდურებ დაკარგული) ისარგებლებენ ავტობუსით უფასოდ მგზავრობის მომსახურებით.
ამდენად, დაიგეგმა საზოგადოებრივი ტრანსპორტის მომსახურების გაუმჯობესება, რ</t>
    </r>
    <r>
      <rPr>
        <sz val="9"/>
        <color rgb="FFFF0000"/>
        <rFont val="Sylfaen"/>
        <family val="1"/>
      </rPr>
      <t>ომელიც ორიენტირებულია ქალისა და კაცის თანაბარ ხელმისაწვდომობაზე.</t>
    </r>
  </si>
  <si>
    <r>
      <rPr>
        <sz val="10"/>
        <color rgb="FFFF0000"/>
        <rFont val="Sylfaen"/>
        <family val="1"/>
      </rPr>
      <t xml:space="preserve">ქალისა და კაცის საჭიროებების და თანაბარი შესაძლებლობების გათვალისწინებით </t>
    </r>
    <r>
      <rPr>
        <sz val="10"/>
        <color theme="1"/>
        <rFont val="Sylfaen"/>
        <family val="1"/>
      </rPr>
      <t>უზრუნველყოფილია დაბის ტერიტორიაზე მოქალაქეთა საზოგადოებრივი ტრანსპორტით მომსახურება და  შექმნილია პირობები მათი უსაფრთხო და კომფორტული გადაადგილებისთვის</t>
    </r>
  </si>
  <si>
    <r>
      <rPr>
        <sz val="12"/>
        <color rgb="FFFF0000"/>
        <rFont val="Sylfaen"/>
        <family val="1"/>
      </rPr>
      <t xml:space="preserve">ქალისა და კაცის საჭიროებების და თანაბარი შესაძლებლობების გათვალისწინებით </t>
    </r>
    <r>
      <rPr>
        <sz val="12"/>
        <color theme="1"/>
        <rFont val="Sylfaen"/>
        <family val="1"/>
      </rPr>
      <t xml:space="preserve">უზრუნველყოფილია დაბის ტერიტორიაზე მოქალაქეთა საზოგადოებრივი ტრანსპორტით მომსახურება და შექმნილია პირობები მათი უსაფრთხო და კომფორტული გადაადგილებისთვის </t>
    </r>
  </si>
  <si>
    <t>დაბა ქედის ტერიტორიაზე მოქალაქეთა უსაფრთხო გადაადგილების უზრუნველყოფა, 1. გაუმჯობესებული ამბულატორიული მომსახურება; 2. მოსახლეობის ჯანმრთელობის დაცვის ხელშეწყობა;</t>
  </si>
  <si>
    <r>
      <t xml:space="preserve">პროგრამის ფარგლებში დაგეგმილია მოსახლეობის დასვენებისა და გართობის მიზნით </t>
    </r>
    <r>
      <rPr>
        <sz val="10"/>
        <color rgb="FFFF0000"/>
        <rFont val="Sylfaen"/>
        <family val="1"/>
      </rPr>
      <t xml:space="preserve">ინკლუზიური და ხელმისაწვდომი </t>
    </r>
    <r>
      <rPr>
        <sz val="10"/>
        <color theme="1"/>
        <rFont val="Sylfaen"/>
        <family val="1"/>
      </rPr>
      <t>ინფრასტრუქტურის მოწყობა, სკვერების, პარკების და საზოგადოებრივი დანიშნულების ობიექტების მოწყობა-რეაბილიტაცია, სადაც მაქსიმალურად იქნება გათვალისწინებული შეზღუდული შესაძლებლობის მქონე პირთა, საბავშვო ეტლით მოსარგებლეთა, ბავშვების, ქალებისა და კაცების საჭიროებები.</t>
    </r>
  </si>
  <si>
    <t>მუნიციპალიტეტში შექმნილია ინკლუზიური და ხელმისაწვდომი კეთილმოწყობილი საზოგადოებრივი სივრცეები და გაუმჯობესებულია მოსახლეობის საცხოვრებელი გარემო</t>
  </si>
  <si>
    <r>
      <t xml:space="preserve">მუნიციპალიტეტში შექმნილია </t>
    </r>
    <r>
      <rPr>
        <sz val="10"/>
        <color rgb="FFFF0000"/>
        <rFont val="Sylfaen"/>
        <family val="1"/>
      </rPr>
      <t>ინკლუზიური და ხელმისაწვდომი</t>
    </r>
    <r>
      <rPr>
        <sz val="10"/>
        <color theme="1"/>
        <rFont val="Sylfaen"/>
        <family val="1"/>
      </rPr>
      <t xml:space="preserve"> კეთილმოწყობილი საზოგადოებრივი სივრცეები და გაუმჯობესებულია მოსახლეობის საცხოვრებელი გარემო</t>
    </r>
  </si>
  <si>
    <t xml:space="preserve">ბინათმესაკუთრეთა ამხანაგობების მხარდაჭერა და საცხოვრებელი პირობების გაუმჯობესება -რეაბილიტაცია </t>
  </si>
  <si>
    <t>ეკომიგრანტებისათვის მრავალბინიანი საცხოვრებელი სახლის მშენებლობა. თანასწორობის პრინციპების გათვალისწინებით მუნიციპალიტეტის ეკომიგრანტთა საცხოვრებელი პირობების გაუმჯობესება და მათთვის უსაფრთხო საცხოვრებელი გარემოს შექმნა</t>
  </si>
  <si>
    <t xml:space="preserve">აშენებულია სოციალური სახლი და ეკომიგრანტები უზრუნველყოფილი არიან საცხოვრებელი ფართით </t>
  </si>
  <si>
    <t xml:space="preserve">ქედის მუნიციპალიტეტში  სოციალურად დაუცველი მოსახლეობის ამორტიზირებული საცხოვრებელი სახლების ჩანაცვლება და მათი საყოფაცხოვრებო პირობების გაუმჯობესება </t>
  </si>
  <si>
    <t>ქედის მუნიციპალიტეტში ცხოვრობს სოციალურად დაუცველი მოსახლეობის კატეგორია, რომელთა საცხოვრებელი სახლები სიძველის გამო ამორტიზირებულია და საცხოვრებლად საფრთხეს წარმოადგენს. პროგრამა ითვალისწინებს ავარიულ ინდივიდუალურ სახლებში მცხოვრებთათვის ახალი საცხოვრებელი სახლების მშენებლობას.</t>
  </si>
  <si>
    <t xml:space="preserve">სოციალურად დაუცველი მოსახლეობა უზრუნველყოფილია ახალი საცხოვრებელი სახლით </t>
  </si>
  <si>
    <t>სენარჩუნება</t>
  </si>
  <si>
    <t>მთა „ტბათში“ მთის ელექტრო-გადამცემი ხაზის მოწყობა</t>
  </si>
  <si>
    <t>მთა ტბათის იალაღებზე მემთეურები უზრუნველყოფილი არიან ელექტროენერგიის მომარაგებით</t>
  </si>
  <si>
    <t>მუნიციპალიტეტში დაგეგმილი სამშენებლო–სარეაბილიტაციო სამუშაოების ნორმებითა და წესების გათვალისწინებით განხორციელების პირობას შესაბამისი საპროექტო–სახარჯთაღრიცხვო დოკუმენტაცია წარმოადგენს. ხოლო საჭიროების შემთხვევებში აუცილებელია შესაბამისი გეოლოგიური კვლევების წარმოებაც. ასევე აუცილებელია სამშენებლო–სარეაბილიტაციო სამუშაოების ტექნიკური ზედამხედველობა და შესრულებულ სამუშაოებზე შესაბამისი ექსპერტიზის ჩატარება, რომლის ფარგლებშიც ხორციელდება შესრულებული სამუშაოების საპროექტო–სახარჯთაღრიცხვო დოკუმენტაციასთან შესაბამისობის დადგენა. ზემოაღნიშნული სამუშაოების პროცესში გათვალისწინებული იქნება ქალისა და მამაკაცის საჭიროებები. ქვეპროგრამის ფარგლებში გათვალისწინებულია ზემოღნიშნული ღონისძიებების განხორციელებისათვის საჭირო ხარჯების დაფინანსება. 2025 წლისათვის დაგეგმილი და შესყიდული მშენებლობის პროექტების სისტემატურ კონტროლს. ფარული სამუშაოების ზუსტად აღრიცხვას და ფორმა N2-ების მიხედვით შესრულებული სამშენებლო სამუშაოების ხარისხისა და ზომების შემოწმებას</t>
  </si>
  <si>
    <t>მომზადებული ინფრასტრუქტურული პროექტების საპროექტო-სახარჯთაღრიცხვო დოკუმენტაცია და ჩატარებული ქონების ნუსხის შექმნასთან დაკავშირებული საჭირო პროცედურები</t>
  </si>
  <si>
    <t>ინფრასტრუქტურული პროექტების საპროექტო-სახარჯთაღრიცხვო დოკუმენტაციის მომზადება და ქონების ნუსხის შექმნასთან დაკავშირებული საჭირო პროცედურების ჩატარება</t>
  </si>
  <si>
    <t>მუნიციპალიტეტში დაგეგმილი სამშენებლო–სარეაბილიტაციო სამუშაოების ნორმებითა და წესების გათვალისწინებით განხორციელების პირობას შესაბამისი საპროექტო–სახარჯთაღრიცხვო დოკუმენტაცია წარმოადგენს. ხოლო საჭიროების შემთხვევებში აუცილებელია შესაბამისი გეოლოგიური კვლევების წარმოებაც. ასევე აუცილებელია სამშენებლო–სარეაბილიტაციო სამუშაოების ტექნიკური ზედამხედველობა და შესრულებულ სამუშაოებზე შესაბამისი ექსპერტიზის ჩატარება, რომლის ფარგლებშიც ხორციელდება შესრულებული სამუშაოების საპროექტო–სახარჯთაღრიცხვო დოკუმენტაციასთან შესაბამისობის დადგენა. ზემოაღნიშნული სამუშაოების პროცესში გათვალისწინებული იქნება ქალისა და მამაკაცის საჭიროებები.  ქვეპროგრამის ფარგლებში გათვალისწინებულია ზემოღნიშნული ღონისძიებების განხორციელებისათვის საჭირო ხარჯების დაფინანსება.</t>
  </si>
  <si>
    <t xml:space="preserve"> მომზადებულია შესასრულებელი ინფრასტრუქტურული სამუშაოების საპროექტო-სახარჯთაღრიცხვო დოკუმენტაცია</t>
  </si>
  <si>
    <t>მომზადებულია შესასრულებელი ინფრასტრუქტურული სამუშაოების საპროექტო-სახარჯთაღრიცხვო დოკუმენტაცია</t>
  </si>
  <si>
    <r>
      <t xml:space="preserve">მუნიციპალიტეტში მოწესრიგებულია საგზაო ინფრასტრუქტურა </t>
    </r>
    <r>
      <rPr>
        <sz val="10"/>
        <color rgb="FFFF0000"/>
        <rFont val="Sylfaen"/>
        <family val="1"/>
      </rPr>
      <t>და კლიმატის ცვლილებით გამოწვეული კატასტროფების რისკების პრევენციის მიზნით მოწყობილია სათანადო ინფრასტრუქტურა,</t>
    </r>
    <r>
      <rPr>
        <sz val="10"/>
        <color theme="1"/>
        <rFont val="Sylfaen"/>
        <family val="1"/>
      </rPr>
      <t xml:space="preserve">  შექმნილია პირობები ტრანსპორტისა და ქვეითად მოსიარულეთა, შშმ პირთა და საბავშვო ეტლით მოსარგებლეთა უსაფრთხო გადაადგილებისთვის   </t>
    </r>
  </si>
  <si>
    <t>მიზანი 9 - მრეწველობა, ინოვაცია და ინფრასტრუქტურა;
მიზანი 11 - მდგრადი ქალაქები და დასახლებები</t>
  </si>
  <si>
    <r>
      <t xml:space="preserve">მუნიციპალიტეტის სოფლებში საცხოვრებელი სახლების და სხვა ინფრასტრუქტურის დამაზიანებელი საფრთხის წარმომქნელი ქვის ლოდების გაუვნებელყოფა (აფეთქება), </t>
    </r>
    <r>
      <rPr>
        <sz val="10"/>
        <color rgb="FFFF0000"/>
        <rFont val="Sylfaen"/>
        <family val="1"/>
      </rPr>
      <t xml:space="preserve">რათა უზრუნველყოფილი იქნას კლიმატის ცვლილების შედეგად გამოწვეული კატასტროფების რისკების პრევენცია. </t>
    </r>
    <r>
      <rPr>
        <sz val="10"/>
        <color theme="1"/>
        <rFont val="Sylfaen"/>
        <family val="1"/>
      </rPr>
      <t xml:space="preserve"> </t>
    </r>
  </si>
  <si>
    <t>უზრუნველყოფილია ქვათაცვენის რისკების პრევენცია, მუნიციპალიტეტის სოფლებში საცხოვრებელი სახლების დაზიანების საფრთხეების შემცირება და მოსახლეობის უსაფრთხოების დაცვა</t>
  </si>
  <si>
    <t>11 დასახლება - 20  საცხოვრებელი სახლი</t>
  </si>
  <si>
    <r>
      <t xml:space="preserve">მიზანი 3 - </t>
    </r>
    <r>
      <rPr>
        <sz val="12"/>
        <rFont val="Sylfaen"/>
        <family val="1"/>
      </rPr>
      <t>ხელმისაწვდომი ჯანდაცვა</t>
    </r>
    <r>
      <rPr>
        <b/>
        <sz val="12"/>
        <rFont val="Sylfaen"/>
        <family val="1"/>
      </rPr>
      <t xml:space="preserve">                                                </t>
    </r>
  </si>
  <si>
    <t>მიზანი 11 - მდგრადი ქალაქები და დასახლებები</t>
  </si>
  <si>
    <r>
      <rPr>
        <b/>
        <sz val="10"/>
        <rFont val="Sylfaen"/>
        <family val="1"/>
      </rPr>
      <t>მიზანი 11</t>
    </r>
    <r>
      <rPr>
        <sz val="10"/>
        <rFont val="Sylfaen"/>
        <family val="1"/>
      </rPr>
      <t xml:space="preserve"> - </t>
    </r>
    <r>
      <rPr>
        <b/>
        <sz val="10"/>
        <rFont val="Sylfaen"/>
        <family val="1"/>
      </rPr>
      <t>მდგრადი ქალაქები და დასახლებები</t>
    </r>
  </si>
  <si>
    <t>რეაბილიტირებულია მრავალბინიანი სახლების ინფრასტრუქტურა და შექმნილია კომფორტული საცხოვრებელი გარემო</t>
  </si>
  <si>
    <r>
      <t>რეაბილიტირებულია მრავალბინიანი სახლების ინფრასტრუქტ</t>
    </r>
    <r>
      <rPr>
        <sz val="10"/>
        <rFont val="Sylfaen"/>
        <family val="1"/>
      </rPr>
      <t>ურა და შექმნილია კომფორტული ს</t>
    </r>
    <r>
      <rPr>
        <sz val="10"/>
        <color theme="1"/>
        <rFont val="Sylfaen"/>
        <family val="1"/>
      </rPr>
      <t>აცხოვრებელი გარემო</t>
    </r>
  </si>
  <si>
    <t>აღრიცხული ქონების რაოდენობა</t>
  </si>
  <si>
    <t>ჩატარებულია ქონების ნუსხის შექმნასთან დაკავშირებული საჭირო პროცედურები</t>
  </si>
  <si>
    <t xml:space="preserve">  უზრუნველყოფილია ქედაში წარმოებული აგრო-სასურსათო პროდუქციის ადგილობრივ და საერთაშორისო გამოფენა-გაყიდვებში მონაწილეობა</t>
  </si>
  <si>
    <t>უზრუნველყოფილია ქედაში წარმოებული აგრო-სასურსათო პროდუქციის ადგილობრივი და საერთაშორისო გამოფენა-გაყიდვებში მონაწილეობა</t>
  </si>
  <si>
    <t>ფერმერების რაოდენობა, ვინც  სერვისით ისარგებლა</t>
  </si>
  <si>
    <t>მუნიციპალიტეტში მეცხოველეობის დარგის განვითარებისა და მემთეურებზე ხელშეწყობის მიზნით საზაფხულო საძოვრებზე, კერძოდ მთა ტბათის ტერიტორიაზე ელექტრო ქსელის მშენებლობა, რომელიც უნდა დასრულდეს 2025-2026 წლებში. პროგრამა არის ორწლიანიი და მისი  დაფინანსება 2026  წლისათვის შეადგენს 250 000 ლარს.</t>
  </si>
  <si>
    <t>მთა ,,ტბათის“ ტერიტორია, სადაც განთავსებულია სოფელ პირველი მაისის მცხოვრებთა საზაფხულო იალაღები, სადავ საერთოდ არ მიეწოდება ელექტროენერგია და ხდება ახალი ხაზის გაყვანა.</t>
  </si>
  <si>
    <t>ტურისტული ლოკაციებისა რაოდენობა</t>
  </si>
  <si>
    <t>ტურისტული ბიზნესების პიარი (პოსტი ფბ, ინსტ, და სხვა)</t>
  </si>
  <si>
    <t xml:space="preserve"> ღვინის, კვების, ფოლკლორული და მუნიციპალიტეტის ტურისტული პროდუქტების განვითარებასთან დაკავშირებული ფესტივალის ორგანიზება</t>
  </si>
  <si>
    <t>ახალი ტურისტული ადგილების მოძიება და ინფრასტრუქტურულ სამუშაოების განხორციელებაში ადვოკატირება და ლობირება</t>
  </si>
  <si>
    <t>შპს ქედის ტურიზმის განვითარების ხელშწყობის ცენტრი, განათლების,კულტურის,სპორტის,ტურიზმის, ახალგაზრდულ საკითხთა და ძეგლთა დაცვის სამსახური</t>
  </si>
  <si>
    <t>1. ქედის მუნიციპალიტეტის ტურისტული პოტენციალის კვლევა, არსებული შედეგების საფუძველის ანალიზი და მიწოდება ყველა დაინტერესებული მხარისთვის (ქედის მუნიციპალიტეტის მერია, აჭარის ტურიზმისა და კურორტების დეპარტამენტი და სხვა; 2. არსებული ტურისტული ლოკაციების, მოვლა, შენახვა და განვითარება; 3 არსებული ტურისტული სერვისების დახვეწა და ახალი შექმნა; 4. ახალი ტურისტული ადგილების მოძიება და ინფრასტრუქტურულ სამუშაოების განხორციელებაში ადვოკატირება და ლობირება; 5. ღვინის, კვების, ფოლკლორული და მუნიციპალიტეტის ტურისტული პროდუქტების განვითარებასთან დაკავშირებული ფესტივალის ორგანიზება 4. დონორებთან ურთიერთობა და გრანტების მოძიება; 5. მუნიციპალიტეტში მოქმედ კვების თუ განთავსების ობიექტებზე დახმარება, როგორც ბიზნესის მართვის მხრივ ასევე რჩევების და რეკომენდაციების მიცემა; 6. მუნიციპალიტეტის ტურისტული პოტენციალის პიარი;
7. მუნიციპალიტეტის ტურისტული პროდუქტების პოპულარიზაცია საზღვარგარეთ;
8. ტურისტული ინფრასტრუქტურის კვლევა, პრიორიტეტების დოკუმენტის შექმნა აღნიშნული მიმართულებით;
9. მუნიციპალიტეტის ტურისტული რებრენდინგი.
აღნიშნული მიზნების შესრულების შემდეგ ქედის მუნიციპალიტეტი გახდება რეგიონის ტურისტული ჰაბი, რაც გააუმჯობესებს მუნიციპალიტეტის ცნობადობას ქვეყნის შიგნით და მის ფარგლებს გარეთ.</t>
  </si>
  <si>
    <t>შპს ქედის ტურიზმის განვითარების ხელშეწყობის ცენტრი 2020 წლის 5 მარტს შეიქმნა. ორგანიზაციის დამფუძნებელია ქედის მუნიციპალიტეტის მერია და მის 100% წილს ფლობს. ძირითად საქმიანობებს წარმოადგენს: ა) ტურისტული ობიექტების მოვლა შენახვა; ბ) ტურისტული სერვისების შექმნა და განვითარება; გ) გადასახადების ამოღება; დ) ქედის მუნიციპალიტეტის ტურისტული პოტენციალის შესწავლა და შესაბამისი სტრატეგიული გეგმის შექმნა; დ) მუნიციპალიტეტში მოქმედ კვების თუ განთავსების ობიექტებზე დახმარება, როგორც ბიზნესის მართვის მხრივ, ასევე რჩევების და რეკომენდაციების მიცემა და მათი გადამზადება; ე)
მუნიციპალიტეტის ტურისტული პოტენციალის პიარი; ვ) ქედის მუნიციპალიტეტში არსებული ტურისტული ბიზნეს სუბიექტების პიარში მხარდაჭერა.ზ) პროექტი „კარვების ქალაქი“ მართვა და განვითარება თ) პროექტი „ციფრული წიგნიერების ცენტრი“-ს- მართვა და განვითარება. ორგანიზაციამ 2020-2025 წელს შეისწავლა მუნიციპალიტეტის ტერიოტირაზე ათეულობით ტურისტული ობიექტი, ასევე ობიექტები, რომელიც სამომავლოდ შესაძლოა გახდეს ახალი ტურისტული ლოკაცია. შესწავლის შემდეგ მოხდა ანალიზი და ჩამოყალიბდა პრიორიტეტული ღონისძიებები, რომელიც გათვალისწინებული იქნება 2026 წლის ტურისტულ ბიუჯეტში. აქედან გამომდინარე, „შპს ქედის ტურიზმის განვითარების ხელშეწყობის ცენტრი“ ხელს უწყობს მცირე და საშუალო ბიზნესს განვითარებაში და მათი საჭიროებისამებრ იმ ინფრასტრუქტურული გარემოს შექმნაში , რომელიც დაეხმარება ბიზნესს. ორგანიზაციის მიზანია ადვოკატირების და ლობირების განხორციელება ბიზნესისთვის სხვადასხვა სახელმწიფო ორგანზაიციებთან, სამინისტროებთან და მათ საქვეუწყებო დაწესებულებებთან, არასამთავრობო ორგანიზაციებთან.
2026 წელს ორგანიზაცია ბიუჯეტის განაცხადის პროგრამის ფარგლებში გეგმავს ინფო და მედია ტურს მუნიციპალიტეტის პოპულარიზაციისათვის, რაც თავის მხრივ გულისხმობს საინფორმაციო ტურების მოწყობას ტურისტული კომპანიებისთვის, მედიასა და ბლოგერებისთვის. აღნიშნული ღონისძიება ხელს შეუწყობს სოციალურ ქსელში ნახვების გაზრდას და ქედის მუნიციპალიტეტის შესახებ ცნობადობის გაზრდას.
2026 წლისთვის ორგანიზაცია გაზრდილი ბიუჯეტით ჩაატარებს სახალხო დღესასწაულს შემოდგომა ქედაში,რომლის მიზანია ხელი შეუწყოს მუნიციპალიტეტში აგროტურიზმის განვითარების, რაც თავის მხრივ ხელს შეუწყობს ღონისძიების ხარისისა და მასშტაბის გაზრდას და რაც ხელს შეუწყობს ფართო აუდიტორიისთვის ქედის ტურისტული ღირსშესანიშნაობების გაცნობა, ვიზიტორების რაოდენობის ზრდას.
2026 წლისთვის სიახლეა ტურიზმის საერთაშორისო დღისადმი მიძღვნილი ღონისძიება, რომლის მიზანია ტურიზმის მსოფლიო დღის აღნიშვნა, ადგილობრივი ტურისტული პროდუქტების პოპულარიზაცია, სტუმრების მოზიდვა, რაც თავის მხივ, ხელს შეუწყობს მინუციპალიტეტის შესახებ ცნობადობის გაზრდასა და ვიზიტორების მოზიდვას, ადგილობრივი ეკონომიკისა და ბიზნესის განვითარებას და სხვა.
ასევე 2026 წლისთვის იგეგმება ტურისტული სეზონის გახსნის ღონისძიება, რაც სიახლეა ქედის მუნიციპალიტეტისთვის. ეს არის ოფიციალური ღონისძიება, რომელიც აღნიშნავს ტურისრული სეზონის დაწყებას, ხელს უწყობს ტურისტული აქტივობების სტარტს და და ზრდის ქედის მუნციპალიტეტის ტურისტულ პოტენციალს. ორგანიზაცია 2026 წელსაც აგრძელებს პროექტს ,,ბედნიერ ბილიკებს“ რომელიც ხელს უწყობს ეკოტურიზმისა და საფეხმავლო მარშრუტების პოპულარიზაციას, ქმნის ჯანსაღი დასვენების შესაძლებლობას, იზიდავს ეკოტურისტებს და სხვა. 2026 წელს საშუალოდ 200- ზე მეტი მოლაშქრე ქედის ღირსშესანიშნაობებს და ტურისტულ ობიექტებს ნახავს.</t>
  </si>
  <si>
    <t>მუნიციპალიტეტის ტერიტორიაზე ფერმერთა საკუთრებაში არსებული პირუტყვის ვაქცინაცია</t>
  </si>
  <si>
    <t>მათ შორის 1125 ქალი</t>
  </si>
  <si>
    <t>ქედის მუნიციპალიტეტში სასოფლო-სამეურნეო დანიშნულების მიწის ფართობი შეადგენს 5093 ჰა-ს და  მოსახლეობის 70% სოფლის მეურნეობითაა დაკავებული, რომლებსაც მოყავთ სხვადასხვა სასოფლო-სამეურნეო დანიშნულების კულტურები. აღნიშნული დარგის განვითარება უმნიშვნელოვანესია მუნიციპალიტეტისათვის. უკანასკნელ წლეებში აგროსექტორში მიმდინარე ცვლილებებმა და სახელმწიფოს მხრიდან ხელშეწყობამ დადებითი შედეგი გამოიღო აღნიშნულ სექტორში. ქედის მუნიციპალიტეტში ძირითადად მცირე საოჯახო და ფერმერული მეურნეობები დომინირებენ, ამ დარგში მუნიციპალიტეტის შრომისუნარიანი მოსახლეობის უდიდესი ნაწილია დასაქმებული და მათ მიერ მოწეული პროდუქტი არის ეკოლოგიურად სუფთა და ხარისხიანი მაგრამ ეს არარის საკმარისი იმისთვის რომ ფერმერებს ჰქონდეთ სტაბილური  შემოსავალი ამისათვის საჭიროა მათი პროდუქცის რეალიზაცია.
აგრო-სასურსათო პროდუქციისა და ახალი ტექნოლოგიების მე-14  საერთაშორისო გამოფენა-გაყიდვა  ,,Agro batumi 2026”ფართო მაშტაბის მატარებელია ის წლიდან  წლამდე უფრო მრავალფეროვანი და შედეგის მომტანი ხდება. მონაწილე კომპანიები, ფერმერები, მუნიციპალიტეტები ორი დღის განმავლობაში საკუთარი პროდუქციას ფართო მომხმარებელს აცნობენ და ამავდროულად პოპულარიზაციას გაუწევენ. მონაწილეებს საშუალება აქვთ ახალი კონტაქტები  დაამყარონ მომხმარებელთან, რაც იძლევა იმის საფუძველს, რომ მოახდინონ მათი პროდუქცის რეალიზაცია.შემოსავალი.</t>
  </si>
  <si>
    <t>მუნიციპალიტეტის ადმინისტრაციული ერთეულების ცენტრებისა და მასში შემავალი სოფლების ცენტრების კეთილმოწყობის, ინფრასტრუქტურის მოწყობის და სხვადასხვა ინვენტარის შეძენა</t>
  </si>
  <si>
    <t>ადმინისტრაციული ერთეულების ცენტრებში სპორტულ-გამაჯანსაღებელი და გასართობი ინფრასტრუქტურის მოწყობა, კერძოდ სავარჯიშო ტრენაჟორების და თავშეყრისათვის ღია ფანჩატურების მოწყობა, ასევე ბავშვთა გასართობი ატრაქციონის მოწყობა და სხვა ინფრასტრუქტურის მოწყობა</t>
  </si>
  <si>
    <t>მუნიციპალიტეტის სოფლებში ბოლო პერიოდში განვითარებულმა მეწყრულმა პროცესებმა საფრთხე შეუქმნა 72 ოჯახს, რომელთა რისკის ზონიდან გამოყვანისათვის საჭიროა ახალი საცხოვრებელი ფართების შექმნა. დაბა ქედაში მათი საცხოვრებლად გადმოყვანისათვის საჭიროა მრავალბინიანი არანაკლებ 2500 კვ.მ ფართის ახალი საცხოვრებელი სახლის მშენებლობა, რომელიც უნდა დასრულდეს 2025-2027 წლებში. პროექტის ღირებულება სავარაუდოდ შეადგენს 11963760  ლარს, არის მრავალწლიანი და მისი  დაფინანსება 2026 წლისათვის 700 000 ლარია</t>
  </si>
  <si>
    <t>პროგრამა ითვალისწინებს მრავალბინიანი საცხოვრებელი სახლების კეთილმოწყობას და მოსახლეობისათვის საყოფაცხოვრებო პირობების გაუმჯობესებას, ბინათმესაკუთრეთა ამხანაგობების ხელშეწყობას. პროგრამის ფარგლებში განხორციელდება სახურავების რეაბილიტაცია, ფასადების მოწესრიგება,სადარბაზოს კეთილმოწყობა.</t>
  </si>
  <si>
    <t>საბაზისო კომუნალური ინფრასტრუქტურის და სერვისების
განვითარება</t>
  </si>
  <si>
    <t>02 02 02</t>
  </si>
  <si>
    <t>შპს ქედის წყალკანალი, ეკონომიკური განვითარების სამსახური</t>
  </si>
  <si>
    <t>ქედის მუნიციპალიტეტის დაბისა და სოფლების წყალსადენების სათავე-ნაგებობების და მაგისტრალური ქსელის, საკანალიზაციო და სანიაღვრე
სისტემების მოვლა-შენახვა, ქლორირება და ფილტრაცია</t>
  </si>
  <si>
    <r>
      <rPr>
        <b/>
        <sz val="10"/>
        <rFont val="Sylfaen"/>
        <family val="1"/>
      </rPr>
      <t xml:space="preserve">მიზანი 6 </t>
    </r>
    <r>
      <rPr>
        <sz val="10"/>
        <rFont val="Sylfaen"/>
        <family val="1"/>
      </rPr>
      <t xml:space="preserve"> - სუფთა წყალი და სანიტარია;
</t>
    </r>
  </si>
  <si>
    <t>მოსახლეობის
რაოდენობა, რომლებიც
სარგებლობენ წყლის
უწყვეტი
წყალმომარაგებით</t>
  </si>
  <si>
    <t>02 01 01 02</t>
  </si>
  <si>
    <t>პირველი მაისის სოციალური სახლისათვის  სასმელი წყლის სისტემის მოწყობა</t>
  </si>
  <si>
    <t>სოფელ პირველი მაისის სოციალური სახლის მობინადრეების უწყვეტი სასმელი წყლით მომარაგება</t>
  </si>
  <si>
    <t>აშენებული წყლის სისტემების
რაოდენობა</t>
  </si>
  <si>
    <t>სოფელ სირაბიძეების წყალმომარაგება</t>
  </si>
  <si>
    <t>02 01 01 01</t>
  </si>
  <si>
    <t>სოფელ სირაბიძეების მოსახლეობის უწყვეტი სასმელი წყლით მომარაგება</t>
  </si>
  <si>
    <t>სოფელ სირაბიძეების მოსახლეობა ზაფხულის პერიოდში განიცდის სასმელი წყლის დეფიციტს, წყლის დეფიციტის შესავსებად საჭიროა შესაბამისი სამარაგო სისტემის შექმნა</t>
  </si>
  <si>
    <t>სულ</t>
  </si>
  <si>
    <t>რეაბილიტირებული წყლის სისტემების რაოდენობა</t>
  </si>
  <si>
    <t xml:space="preserve">
რეაბილიტირებული წყლის სისტემების რაოდენობა</t>
  </si>
  <si>
    <r>
      <t xml:space="preserve">მიზანი 6 - </t>
    </r>
    <r>
      <rPr>
        <sz val="11"/>
        <color theme="1"/>
        <rFont val="Sylfaen"/>
        <family val="1"/>
      </rPr>
      <t>სუფთა წყალი და სანიტარია</t>
    </r>
  </si>
  <si>
    <t>რეაბილიტირებული წყლის სისტემების რაოდენობა
აშენებული წყლის სისტემები რაოდენობა</t>
  </si>
  <si>
    <t>202 6წელი</t>
  </si>
  <si>
    <t>უწყვეტი წყალმომარაგებით უზრუნველყოფილი მოსახლეობის რაოდენობა</t>
  </si>
  <si>
    <t>8800 (მათ შორის ქალი 60 %, კაცი 40%)</t>
  </si>
  <si>
    <t>9000 (მათ შორის ქალი60%, კაცი40%)</t>
  </si>
  <si>
    <t>10000 (მათ შორის ქალი60%, კაცი40%)</t>
  </si>
  <si>
    <t>8000 (მათ შორის ქალი60%, კაცი40%)</t>
  </si>
  <si>
    <t>საბურავები (ზაფხულის)</t>
  </si>
  <si>
    <t xml:space="preserve">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ტრანსპორტით უზრუნველყოფა
ქედის მუნიციპალიტეტის ტერიტორიაზე გეოგრაფიული მდებარეობისა და კლიმატური პირობების გამო სოფლის დასახლებულ ადგილებში მოსახლეობისთვის დროული სამედიცინო მომსახურეობის მიწოდება გართულებულია, რამაც გამოიწვია მათთვის ადგილზე ექიმამდელი სამედიცინო დახმარების ორგანიზების აუცილებლობა. აღნიშნული პროგრამის განხორციელებისთვის აუცილებელია ექიმის დროული ტრანსპორტირება ქედის მუნიციპალიტეტის სხვადასხვა თემებში. პროგრამის ფარგლებში ამბულატორიული მომსახურების ტექნიკური (ტრანსპორტირებითი უზრუნველყოფა) მუნიციპალიტეტის ტერიტორიაზე მოხდება.
1) ვინაიდან მუნიციპალიტეტის სოფლები დიდი მანძილითაა დაშორებული საექიმო ამბულატორიასთან, რის გამოც ჭირს მოსახლეობისათვის სამედიცინო დახმარების აღმოჩენა, გამომდინარე აქედან აუცილებელი გახდა საექიმო ამბულატორიების ტრანსპორტით უზრუნველყოფა. 
2)პროგრამის ფარგლებში განხორციელდება მერისის, დანდალოს, ცხმორისის, წონიარისის, ზვარის, დაბა ქედის, მახუნცეთის, დოლოგნის, ოქტომბრის და პირველი მაისის ამბულატორიებზე შესაბამისი მომსახურეობის გაწევა.
 ქედის მუნიციპალიტეტის ტერიტორიაზე სატრანსპორტო ლოჯისტიკის მართვა:
ქედის მუნიციპალიტეტის მოსახლეობის სოციალურ-ეკონომიკური მდგომარეობის გაუმჯობესებისთვის აუცილებელია მუნიციპალიტეტის ტერიტორიაზე სწორი სატრანსპორტო ლოჯისტიკის გატარება. შპს ,,ქედის ავტოსატრანსპორტო საწარმო" პროგრამის ფარგლებში არეგულირებს სატრანსპორტო საშუალებების მძღოლებთან გადაადგილების წესს და განრიგს, უზრუნველყოფს მათთვის უსაფრთხო ტრანსპორტირებისთვის უსაფრთხო გარემოს შექმნას, ხოლო აღნიშნული მომსახურების გაწევით იღებს წინასწარი დამტკიცებული ფორმით, საკუთარ შემოსავალს. აღნიშნული პროცესის ორგანიზებულად წარმართვას უზრუნველყოფს პერსონალი (დისპეჩერი), კერძოდ: 
სწავლობს მგზავრთა ნაკადებს;
სწავლობს მოძრაობის ნაკადებს;
საზღვრავს მარშრუტზე მოძრავი შემადგენლობის რაოდენობას;
არჩევს მარშრუტზე მოძრავ შემადგენლობას;
ადგენს პარკის ტექნიკურად მზადყოფნის კოეფიციენტს;
ახორციელებს სატრანსპორტო საშუალების კონტროლს.
დაბა ქედაში ელექტრონული ავტომობილით მოქალაქეების გადაადგილების უზრუნველყოფა
დაბა ქედა იყო მუნიციპალიტეტში ერთადერთი დასახლება, სადაც ტრანსპორტი არ მოძრაობდა. სხვა სოფლებიდან კერძო მიკროავტობუსები გადაადგილდება ქედის ცენტრამდე და ბათუმამდე. შესაბამისად, სოფლის მოსახლეობას საშუალება ჰქონდა ქედის ცენტრში ჩამოსულიყო, მაგრამ ცენტრში სხვადასხვა სერვისის მისაღებად, მაგალითად, საავადმყოფოში, მერიაში ან საბავშვო ბაღში რომ მისულიყვნენ, ფეხით ან ტაქსით გადაადგილდებოდნენ, რადგან აქამდე არ იყო დაბაში მუნიციპალური ტრანსპორტი.
პროგრამის ფარგლებში მერიის ბალანსზე არსებული ავტომობილის მოვლა შენახვას ახდენს ორგანზიაცია და მძღოლებთან ხელშეკრულების საფუძველზე ახდენს ყოველთვიურ ანაზღაურებას.
2024 წლის ივლისის თვიდან ქედა-ბათუმის მიმართულებით მოძრაობა დაიწყო მუნიციპალურმა ტრანსპორტმა, სადაც მოსახლეობის კონკრეტულ სეგმენტს შეუძლია რომ ისარგებლოს შეღავათით: სტუდენტებს, სკოლის მოსწავლეებს, შშმ პირებს, ომის ვეტერანებს. ავტობუსი დღეში აკეთებს 2 რეისს, ბათუმიდა ქედის მიმართულებით გამოდის ყოველ დღე, და საღამოს მიდის ქედიდან ბათუმის მიმართულებით დადგენილი გრაფიკის შესაბამისად. </t>
  </si>
  <si>
    <r>
      <t xml:space="preserve">მიზანი 1 - </t>
    </r>
    <r>
      <rPr>
        <sz val="9"/>
        <rFont val="Sylfaen"/>
        <family val="1"/>
      </rPr>
      <t xml:space="preserve">არა სიღარიბეს  </t>
    </r>
    <r>
      <rPr>
        <b/>
        <sz val="9"/>
        <rFont val="Sylfaen"/>
        <family val="1"/>
      </rPr>
      <t xml:space="preserve">                                                                                                                       მიზანი 3 - </t>
    </r>
    <r>
      <rPr>
        <sz val="9"/>
        <rFont val="Sylfaen"/>
        <family val="1"/>
      </rPr>
      <t>ჯანმრთელობა და კეთილდღეობა</t>
    </r>
    <r>
      <rPr>
        <b/>
        <sz val="9"/>
        <rFont val="Sylfaen"/>
        <family val="1"/>
      </rPr>
      <t xml:space="preserve">               </t>
    </r>
  </si>
  <si>
    <t xml:space="preserve">საბურავები </t>
  </si>
  <si>
    <t>სალარო აპარატის მომსახურება</t>
  </si>
  <si>
    <r>
      <t xml:space="preserve">მიზანი 1 - </t>
    </r>
    <r>
      <rPr>
        <sz val="10"/>
        <rFont val="Sylfaen"/>
        <family val="1"/>
      </rPr>
      <t xml:space="preserve">არა სიღარიბეს  </t>
    </r>
    <r>
      <rPr>
        <b/>
        <sz val="10"/>
        <rFont val="Sylfaen"/>
        <family val="1"/>
      </rPr>
      <t xml:space="preserve">                                                                                                                       მიზანი 3 - </t>
    </r>
    <r>
      <rPr>
        <sz val="10"/>
        <rFont val="Sylfaen"/>
        <family val="1"/>
      </rPr>
      <t xml:space="preserve">ჯანმრთელობა და კეთილდღეობა      </t>
    </r>
  </si>
  <si>
    <r>
      <t xml:space="preserve">მიზანი 9 - </t>
    </r>
    <r>
      <rPr>
        <sz val="9"/>
        <rFont val="Sylfaen"/>
        <family val="1"/>
      </rPr>
      <t>მრეწველობა, ინოვაცია და ინფრასტრუქტურა;</t>
    </r>
    <r>
      <rPr>
        <b/>
        <sz val="9"/>
        <rFont val="Sylfaen"/>
        <family val="1"/>
      </rPr>
      <t xml:space="preserve">
მიზანი 11 - </t>
    </r>
    <r>
      <rPr>
        <sz val="9"/>
        <rFont val="Sylfaen"/>
        <family val="1"/>
      </rPr>
      <t>მდგრადი ქალაქები და დასახლებები</t>
    </r>
  </si>
  <si>
    <t>9 დასახლება - 22  საცხოვრებელი სახლი</t>
  </si>
  <si>
    <r>
      <t xml:space="preserve">მიზანი 9 - </t>
    </r>
    <r>
      <rPr>
        <sz val="11"/>
        <color theme="1"/>
        <rFont val="Sylfaen"/>
        <family val="1"/>
      </rPr>
      <t>მრეწველობა, ინოვაცია და ინფრასტრუქტურა;</t>
    </r>
    <r>
      <rPr>
        <b/>
        <sz val="11"/>
        <color theme="1"/>
        <rFont val="Sylfaen"/>
        <family val="1"/>
      </rPr>
      <t xml:space="preserve"> 
მიზანი 11 - </t>
    </r>
    <r>
      <rPr>
        <sz val="11"/>
        <color theme="1"/>
        <rFont val="Sylfaen"/>
        <family val="1"/>
      </rPr>
      <t>მდგრადი ქალაქები და დასახლებები</t>
    </r>
  </si>
  <si>
    <t>მუნიციპალიტეტსი განაშენიანების ახალი პროექტებიდან გამომდინარე, უახლოეს მომდევნო წლებშიც, კომუნალური ინფრასტრუქტურის განვითარება კვლავაც პრიორიტეტად რჩება. მუნიციპალიტეტის კომუნალური მეურნეობა წარმოადგენს რთულ სოციალურ-ეკონომიკურ სისტემას, რომელიც ქმნის მოსახლეობისათვის აუცილებელ საცხოვრებელ პირობებს, უზრუნველყოფს საქმიანობის განხორციელებას, ასევე მეურნეობის სხვადასხვა დარგებში მომუშავე საწარმოებისა და ორგანიზაციების შეუფერხებელ, გამართულ ფუნქციონირებას.
წყლის სისტემების მოწყობა და მოსახლეობის წყალმომარაგებით უზრუნველყოფა  მნიშვნელოვანია. წყალმომარაგების სისტემის მოწესრიგების პროცესში სამუშაოების განხორციელების შედეგად მოეწყობა ინფრასტრუქტურა. წყალმომარაგების სისტემის მოწყობისა და მოსახლეობისთვის სასმელი წყლის მიწოდების  შედეგად გაუმჯობესდება საცხოვრებელი პირობები, რაც განსაკუთრებით მნიშვნელოვანია ქალებისათვის. სოფლად მცხოვრები ქალები მეტად არიან ჩართული შინამეურნეობის მართვაში. გამართული წყალმომარაგება ქალებს შეუმსუბუქებს საოჯახო საქმეებს და ნაკლებად მოუწევთ ფიზიკური შრომა (შორი მანძილიდან წყლის მოტანა, ხელით რეცხვა და სხვა), ექნებათ სხვადასხვა საოჯახო ტექნიკის გამოყენების საშუალება, შესაბამისად, დაეზოგებათ დრო და შემცირდება აუნაზღაურებად შრომაში მათ ჩართულობის ხანგრძლივობა. 
წყალმომარაგების სისტემის გაუმჯობესება ხელს შეუწყობს სკოლებისა და საბავშვო ბაღების სასმელი წყლით მომარაგებას, რაც შექმნის სანიტარულ პირობებს სააღმზრდელო და განათლების დაწესებულებებში როგორც გოგოებისა და ბიჭებისთვის, ასევე ქალი და კაცი მასწავლებლებისა და დასაქმებული პერსონალისთვის.</t>
  </si>
  <si>
    <t>მუნიციპალიტეტის სოფლები დიდი მანძილითაა დაშორებული საექიმო ამბულატორიასთან, რის გამოც ჭირს მოსახლეობისათვის სამედიცინო დახმარების აღმოჩენა, გამომდინარე აქედან აუცილებელი გახდა საექიმო ამბულატორიების ტრანსპორტით უზრუნველყოფა.  
პროგრამის ფარგლებში განხორციელდება მერისის, დანდალოს, ცხმორისის, წონიარისის, ზვარის, დაბა ქედის, მახუნცეთის, დოლოგნის, ოქტომბრის და პირველი მაისის მოსახლეობის ჯანმრთელობის დაცვის მიზნით ამბულატორიის ექიმების ტრანსპორტით მომსახურება.</t>
  </si>
  <si>
    <t>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ტრანსპორტირებით უზრუნველყოფა</t>
  </si>
  <si>
    <t>ქედის მუნიციპალიტეტის საზღვრებში რეაბილიტირებული და მოწყობილია  წყალმომარაგების სისტემა, უზრუნველყოფილია მოსახლეობის უწყვეტი და მოთხოვნის შესაბამისი წყალმომარაგება, გაუმჯობესებული ეკოლოგიური და საცხოვრებელი გარემო.</t>
  </si>
  <si>
    <t>მოსახლეობისათვის წყალმომარაგების მომსახურების გაუმჯობესება. წყლის სისტემების ფუნქციონერება და გამართული მუშაობის უზრუნველყოფა</t>
  </si>
  <si>
    <r>
      <t xml:space="preserve">ქვეპროგრამა ითვალისწინებს არსებული წყლის სისტემაზე დაზიანებული ქსელის ამოცვლას, სარეზერვო გამანაწილებელი აუზების აშენებას, დამატებით მომხმარებლების მიერთებას და ოჯახებისათვის წყალმომარაგების სისტემის გაუმჯობესებას, მილების შეძენას. 
</t>
    </r>
    <r>
      <rPr>
        <sz val="10"/>
        <color rgb="FFFF0000"/>
        <rFont val="Sylfaen"/>
        <family val="1"/>
      </rPr>
      <t>ქვეპროგრამის ფარგლებში განხორციელდება:</t>
    </r>
  </si>
  <si>
    <t xml:space="preserve"> განხორციელებულია წყლის სისტემების მშენებლობა-რეაბილიტაცია </t>
  </si>
  <si>
    <t>განხორციელებულია წყლის სისტემების მშენებლობა-რეაბილიტაცია</t>
  </si>
  <si>
    <t xml:space="preserve">განხორციელებულია წყლის სისტემების მშენებლობა-რეაბილიტაცია </t>
  </si>
  <si>
    <t>პროგრამის დასახელება, რომლის ფარგლებშიც ხორციელდება პროგრამა:</t>
  </si>
  <si>
    <t>ქვეპროგრამის განხორციელების პერიოდი:</t>
  </si>
  <si>
    <r>
      <t xml:space="preserve">სოფელ პირველ მაისში ეკომიგრანტებისათვის ახლადაშენებულ მრავალბინიან საცხოვრებელ სახლს არ მიეწოდება უწყვეტად სასმელი წყალი. პროექტი ითვალისწინებს </t>
    </r>
    <r>
      <rPr>
        <sz val="10"/>
        <color rgb="FFFF0000"/>
        <rFont val="Sylfaen"/>
        <family val="1"/>
      </rPr>
      <t>წყალმომარაგების ახალი</t>
    </r>
    <r>
      <rPr>
        <sz val="10"/>
        <color theme="1"/>
        <rFont val="Sylfaen"/>
        <family val="1"/>
      </rPr>
      <t xml:space="preserve"> სისტემის მშენებლობას და საცხოვრებელი სახლის მობინადრეთა მომარაგებას.</t>
    </r>
  </si>
  <si>
    <r>
      <t>მუნიციპალური მომსახურეობის ერთ-ერთ მთავარ მიმართულებას წარმოადგენს მოსახლეობის ხარისხიანი სასმელი წყლით უზრუნველყოფა.
ქვეპროგრამის ფარგლებში სუბსიდირება გაეწევა შპს ქედის წყალკანალს, რომელიც უზრუნველყოფს დაბისა და სოფლების წყალსადენების სათავე-
ნაგებობების და მაგისტრალური ქსელის მოვლა-შენახვას, ქლორირებასა და ფილტრაციას და საკანალიზაციო და სანიაღვრე სისტემების მოვლა-
შენახვა.</t>
    </r>
    <r>
      <rPr>
        <sz val="10"/>
        <color rgb="FFFF0000"/>
        <rFont val="Sylfaen"/>
        <family val="1"/>
      </rPr>
      <t xml:space="preserve"> აღნიშნული ღონისძიებები მნიშვნელოვანია კატასტროფების რისკების პრევენციისთვის, განსაკუთრებით წყალდიდობების, ნიადაგის ეროზიისა და მეწყერული პროცესების თავიდან აცილების თვალსაზრისით, რაც ხელს უწყობს ინფრასტრუქტურის მდგრადობასა და მოსახლეობის უსაფრთხო საცხოვრებელ გარემოს უზრუნველყოფას.</t>
    </r>
  </si>
  <si>
    <t>უზრუნველყოფილია ქედის მუნიციპალიტეტის დაბისა და სოფლების წყალსადენების სათავე-ნაგებობების, მაგისტრალური ქსელის, საკანალიზაციო და სანიაღვრე სისტემების მოვლა-შენახვა და გაუმჯობესება, რაც ხელს უწყობს წყალმომარაგების მომსახურების განვითარებას და კატასტროფების რისკების პრევენციას.</t>
  </si>
  <si>
    <t>უზრუნველყოფილია ქედის მუნიციპალიტეტის დაბისა და სოფლების წყალსადენების სათავე-ნაგებობების, მაგისტრალური ქსელის, საკანალიზაციო და სანიაღვრე სისტემების მოვლა-შენახვა და გაუმჯობესება, რაც ხელს უწყობს წყალმომარაგების მომსახურების განვითარებას და კატასტროფების რისკების პრევენციას</t>
  </si>
  <si>
    <r>
      <t xml:space="preserve">მრავალბინიანი სახლების ინფრასტრუქტურა გაუმჯობესებულია </t>
    </r>
    <r>
      <rPr>
        <sz val="11"/>
        <color rgb="FFFF0000"/>
        <rFont val="Sylfaen"/>
        <family val="1"/>
      </rPr>
      <t>ინკლუზიურობის პრინციპის</t>
    </r>
    <r>
      <rPr>
        <sz val="11"/>
        <color theme="1"/>
        <rFont val="Sylfaen"/>
        <family val="1"/>
      </rPr>
      <t xml:space="preserve"> გათვალისწინებით და მობინადრეთათვის შექმნილია კომფორტული საცხოვრებელი გარემო</t>
    </r>
  </si>
  <si>
    <r>
      <t xml:space="preserve">მრავალბინიანი სახლების ინფრასტრუქტურა გაუმჯობესებულია </t>
    </r>
    <r>
      <rPr>
        <sz val="10"/>
        <color rgb="FFFF0000"/>
        <rFont val="Sylfaen"/>
        <family val="1"/>
      </rPr>
      <t>ინკლუზიურობის პრინციპის</t>
    </r>
    <r>
      <rPr>
        <sz val="10"/>
        <color theme="1"/>
        <rFont val="Sylfaen"/>
        <family val="1"/>
      </rPr>
      <t xml:space="preserve"> გათვალისწინებით და მობინადრეთათვის შექმნილია კომფორტული საცხოვრებელი გარემო</t>
    </r>
  </si>
  <si>
    <t>სივრცითი მოწყობის, არქიტექტურისა და ინფრასტრუქტურის სამსახური, ეკონომიკური განვითარების სამსახური</t>
  </si>
  <si>
    <t>ქვეპროგრამა ითვალისწინებს მრავალბინიანი საცხოვრებელი სახლების კეთილმოწყობას და მოსახლეობისათვის საყოფაცხოვრებო პირობების გაუმჯობესებას, ბინათმესაკუთრეთა ამხანაგობების ხელშეწყობას. პროგრამის ფარგლებში განხორციელდება სახურავების რეაბილიტაცია, ფასადების მოწესრიგება, შიდა საერთო მოხმარების წყალმომარაგების და კანალიზაციის სისტემების შეკეთება, კიბის უჯრედების მოწესრიგება. ასევე ადმინისტრაციული და სხვა შენობების მშენებლობა-რეაბილიტაცია.</t>
  </si>
  <si>
    <r>
      <t>მიზანი 11 -</t>
    </r>
    <r>
      <rPr>
        <sz val="10"/>
        <rFont val="Sylfaen"/>
        <family val="1"/>
      </rPr>
      <t xml:space="preserve"> მდგრადი ქალაქები და დასახლებები</t>
    </r>
  </si>
  <si>
    <r>
      <t xml:space="preserve">მიზანი 1 - </t>
    </r>
    <r>
      <rPr>
        <sz val="10"/>
        <rFont val="Sylfaen"/>
        <family val="1"/>
      </rPr>
      <t xml:space="preserve">სიღარიბის ყველა ფორმის აღმოფხვრა;                                     </t>
    </r>
    <r>
      <rPr>
        <b/>
        <sz val="10"/>
        <rFont val="Sylfaen"/>
        <family val="1"/>
      </rPr>
      <t xml:space="preserve">  მიზანი 11</t>
    </r>
    <r>
      <rPr>
        <sz val="10"/>
        <rFont val="Sylfaen"/>
        <family val="1"/>
      </rPr>
      <t xml:space="preserve"> - მდგრადი ქალაქები და დასახლებები
</t>
    </r>
  </si>
  <si>
    <t xml:space="preserve">კატასტროფების რისკების პრევენციული ღონისძიებები უზრუნველყოფს სტიქიისგან მოსახლეობის, მუნიციპალური და კერძო საკუთრების დაცვას და ახალი ტერიტორიების ათვისებას </t>
  </si>
  <si>
    <r>
      <t xml:space="preserve">მუნიციპალიტეტის სოფლების გეოგრაფიულ-რელიეფური მდებარეობის გამო, წლების განმავლობაში ვითარდება მეწყრული პროცესები, რომელთა გააქტიურების პირობებში საფრთხე ექმნება საცხოვრებელ სახლებსა და ინფრასტრუქტურას. გეოლოგიური შესწავლისა და დასკვნების საფუძველზე ჩატარებული საპროექტო სამუშაოების გათვალისწინებით საჭიროა ფერდსამაგრი კედლებისა და სანიაღვრე არხების მოწყობა, </t>
    </r>
    <r>
      <rPr>
        <sz val="10"/>
        <color rgb="FFFF0000"/>
        <rFont val="Sylfaen"/>
        <family val="1"/>
      </rPr>
      <t>რაც უზრუნველყოფს გეოდინამიკური პროცესების მართვას, კატასტროფების რისკების პრევენციას და მუნიციპალიტეტის ინფრასტრუქტურისა და მოსახლეობის უსაფრთხოების დაცვის გაუმჯობესებას.</t>
    </r>
  </si>
  <si>
    <t>ჩატარებული სამუშაოები შექმნის წინაპირობას მეწყრული პროცესების შემდგომი შეჩერებისა და არსებული რისკების ეფექტური შემცირებისთვის და უზრუნველყოფს სოფლებში უსაფრთხო საცხოვრებელი გარემოს შექმნას</t>
  </si>
  <si>
    <r>
      <rPr>
        <b/>
        <sz val="10"/>
        <rFont val="Sylfaen"/>
        <family val="1"/>
      </rPr>
      <t>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 </t>
    </r>
  </si>
  <si>
    <t>ქვეპროგრამის ფარგლებში განხორციელდება მუნიციპალიტეტის ტერიტორიაზე არსებული პარკებისა და სკვერების მოვლა–პატრონობა, კერძოდ, ნარგავების მოვლა, ნიადაგის მომზადება, ერთწლიანი და მრავალწლიანი ნარგავების დარგვა, მორწყვა, შეწამვლა და საჭიროების შემთხვევაში შხამქიმიკატების შეტანა. სკვერებისა და პარკების მოწყობის დროს გათვალისწინებული იქნება ქალთა და ბავშვთა, შშმ პირების, ახალგაზრდების, მოხუცების, კაცების და სხვადასხვა სოციალური ჯგუფების საჭიროებები.</t>
  </si>
  <si>
    <t>განახლებულია სოფლების ცენტრების ინფრასტრუქტურა და მოსახლეობის მოთხოვნათა გათვალისწინებით შექმნილია კეთილმოწყობილი გარემო დასვენებისა და გართობისთვის</t>
  </si>
  <si>
    <r>
      <t xml:space="preserve">მიზანი 8 - </t>
    </r>
    <r>
      <rPr>
        <sz val="11"/>
        <color theme="1"/>
        <rFont val="Sylfaen"/>
        <family val="1"/>
      </rPr>
      <t>ღირსეული სამუშაო და ეკონომიკური ზრდა</t>
    </r>
  </si>
  <si>
    <r>
      <rPr>
        <b/>
        <sz val="10"/>
        <rFont val="Sylfaen"/>
        <family val="1"/>
      </rPr>
      <t>მიზანი 8</t>
    </r>
    <r>
      <rPr>
        <sz val="10"/>
        <rFont val="Sylfaen"/>
        <family val="1"/>
      </rPr>
      <t xml:space="preserve"> - ღირსეული სამუშაო და ეკონომიკური ზრდა</t>
    </r>
  </si>
  <si>
    <t xml:space="preserve">უზრუნველყოფილია მხსვილფეხა პირუტყვის ვაქცინაცია და ხელშეწყობილი არიან მუნიციპალიტეტში მცხოვრები ფერმერები </t>
  </si>
  <si>
    <r>
      <t xml:space="preserve">მიზანი 8 - </t>
    </r>
    <r>
      <rPr>
        <sz val="10"/>
        <rFont val="Sylfaen"/>
        <family val="1"/>
      </rPr>
      <t>ღირსეული სამუშაო და ეკონომიკური ზრდა</t>
    </r>
  </si>
  <si>
    <t>პრიორიტეტის დასახელება, რის ფარგლებშიც ხორციელდება ქვეპროგრამა:</t>
  </si>
  <si>
    <r>
      <rPr>
        <b/>
        <sz val="10"/>
        <rFont val="Sylfaen"/>
        <family val="1"/>
      </rPr>
      <t xml:space="preserve">მიზანი 8 - </t>
    </r>
    <r>
      <rPr>
        <sz val="10"/>
        <rFont val="Sylfaen"/>
        <family val="1"/>
      </rPr>
      <t>ღირსეული სამუშაო და ეკონომიკური ზრდა</t>
    </r>
    <r>
      <rPr>
        <b/>
        <sz val="10"/>
        <rFont val="Sylfaen"/>
        <family val="1"/>
      </rPr>
      <t xml:space="preserve">                                                              მიზანი 10 - </t>
    </r>
    <r>
      <rPr>
        <sz val="10"/>
        <rFont val="Sylfaen"/>
        <family val="1"/>
      </rPr>
      <t>შემცირებული უთანასწორობა</t>
    </r>
    <r>
      <rPr>
        <b/>
        <sz val="10"/>
        <rFont val="Sylfaen"/>
        <family val="1"/>
      </rPr>
      <t xml:space="preserve">                                                       მიზანი 11 - </t>
    </r>
    <r>
      <rPr>
        <sz val="10"/>
        <rFont val="Sylfaen"/>
        <family val="1"/>
      </rPr>
      <t>მდგრადი ქალაქები და დასახლებები</t>
    </r>
  </si>
  <si>
    <t xml:space="preserve">
ტურიზმის განვითარებით შეიქმნება ეკონომიკური ღირებულებათა ჯაჭვი, რაც დადებითად აისახება მოქალაქეების სოციალურ-ეკონომიკურ მდგომარეობაზე, ქედის მუნიციპალიტეტი იქცევა რეგიონის ტურისტულ ჰაბად და მნიშვნელოვნად გაუმჯობესდება ცნობადობა ქვეყნის შიგნითა და მის ფარგლებს გარეთ
 ღვინის, კვების, ფოლკლორული და მუნიციპალიტეტის ტურისტული პროდუქტების განვითარებასთან დაკავშირებული ფესტივალი ჩატარებულია
მუნიციპალიტეტში ახალი ტურისტული ობიექტების </t>
  </si>
  <si>
    <t xml:space="preserve">ტურიზმის განვითარებით შეიქმნება ეკონომიკური ღირებულებათა ჯაჭვი, რაც დადებითად აისახება მოქალაქეების სოციალურ-ეკონომიკურ მდგომარეობაზე, ქედის მუნიციპალიტეტი იქცევა რეგიონის ტურისტულ ჰაბად და მნიშვნელოვნად გაუმჯობესდება ცნობადობა ქვეყნის შიგნითა და მის ფარგლებს გარეთ
 </t>
  </si>
  <si>
    <r>
      <t xml:space="preserve">გეოლოგიური დასკვნების საფუძველზე ხორციელდება სამუშაოები დაზიანებული გზების, წყლის სისტემების, სანიაღვრე არხების, უმისამართოდ გამდინარე წყლების უსაფრთხო ადგილზე გადაყვანის, მეწყერის შედეგად დაზიანებული შენობა-ნაგებობებისგაბიონების, ფერდსამაგრი და საყრდენი კედლების და სხვა ინფრასტრუქტურული სამუშაოები, ასევე ახალი ტერიტორიების ათვისება რეაბილიტაცია და ექსპლოატაცია.   </t>
    </r>
    <r>
      <rPr>
        <sz val="10"/>
        <color rgb="FFFF0000"/>
        <rFont val="Sylfaen"/>
        <family val="1"/>
      </rPr>
      <t>აღნიშნული ღონისძიებების განხორციელება კრიტიკულად მნიშვნელოვანია მუნიციპალიტეტში სტიქიური მოვლენების - მათ შორის გეოლოგიური, ჰიდროლოგიური, მეტეოროლოგიური და სხვა ბუნებრივი რისკების — მართვისა და შემცირების თვალსაზრისით, ჩატარებული სამუშაოები უზრუნველყოფს კატასტროფების რისკების პრევენციის მექანიზმების გაძლიერებას და მოსახლეობის უსაფრთხოების დაცვის ხელშეწყობას.</t>
    </r>
  </si>
  <si>
    <r>
      <t xml:space="preserve"> მიზანი 11 - </t>
    </r>
    <r>
      <rPr>
        <sz val="11"/>
        <color theme="1"/>
        <rFont val="Sylfaen"/>
        <family val="1"/>
      </rPr>
      <t xml:space="preserve">მდგრადი ქალაქები და დასახლებები.  </t>
    </r>
    <r>
      <rPr>
        <b/>
        <sz val="11"/>
        <color theme="1"/>
        <rFont val="Sylfaen"/>
        <family val="1"/>
      </rPr>
      <t xml:space="preserve">                                      მიზანი 13 - </t>
    </r>
    <r>
      <rPr>
        <sz val="11"/>
        <color theme="1"/>
        <rFont val="Sylfaen"/>
        <family val="1"/>
      </rPr>
      <t>კლიმატის ცვლილებების საწინააღმდეგო ქმედებები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</si>
</sst>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р_._-;\-* #,##0.00_р_._-;_-* &quot;-&quot;??_р_._-;_-@_-"/>
    <numFmt numFmtId="165" formatCode="#,##0.0"/>
  </numFmts>
  <fonts count="42" x14ac:knownFonts="1">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Calibri"/>
      <family val="2"/>
      <charset val="1"/>
      <scheme val="minor"/>
    </font>
    <font>
      <b/>
      <sz val="9"/>
      <color theme="8" tint="-0.249977111117893"/>
      <name val="Sylfaen"/>
      <family val="1"/>
    </font>
    <font>
      <sz val="12"/>
      <color theme="1"/>
      <name val="Sylfaen"/>
      <family val="1"/>
    </font>
    <font>
      <b/>
      <sz val="9"/>
      <name val="Sylfaen"/>
      <family val="1"/>
    </font>
    <font>
      <b/>
      <sz val="10"/>
      <color rgb="FF305496"/>
      <name val="Sylfaen"/>
      <family val="1"/>
    </font>
    <font>
      <sz val="8"/>
      <color theme="1"/>
      <name val="Sylfaen"/>
      <family val="1"/>
    </font>
    <font>
      <sz val="8"/>
      <color theme="8" tint="-0.249977111117893"/>
      <name val="Sylfaen"/>
      <family val="1"/>
    </font>
    <font>
      <sz val="9"/>
      <color theme="1"/>
      <name val="Sylfaen"/>
      <family val="1"/>
    </font>
    <font>
      <sz val="11"/>
      <color theme="8" tint="-0.249977111117893"/>
      <name val="Sylfaen"/>
      <family val="1"/>
    </font>
    <font>
      <b/>
      <sz val="11"/>
      <name val="Sylfaen"/>
      <family val="1"/>
    </font>
    <font>
      <b/>
      <sz val="12"/>
      <name val="Sylfaen"/>
      <family val="1"/>
    </font>
    <font>
      <sz val="12"/>
      <name val="Sylfaen"/>
      <family val="1"/>
    </font>
    <font>
      <b/>
      <sz val="9"/>
      <color theme="1"/>
      <name val="Sylfaen"/>
      <family val="1"/>
    </font>
    <font>
      <sz val="10"/>
      <color rgb="FFFF0000"/>
      <name val="Sylfaen"/>
      <family val="1"/>
    </font>
    <font>
      <sz val="11"/>
      <color rgb="FFFF0000"/>
      <name val="Sylfaen"/>
      <family val="1"/>
    </font>
    <font>
      <b/>
      <sz val="10"/>
      <color rgb="FFFF0000"/>
      <name val="Sylfaen"/>
      <family val="1"/>
    </font>
    <font>
      <b/>
      <sz val="12"/>
      <color rgb="FFFF0000"/>
      <name val="Sylfaen"/>
      <family val="1"/>
    </font>
    <font>
      <sz val="9"/>
      <color rgb="FFFF0000"/>
      <name val="Sylfaen"/>
      <family val="1"/>
    </font>
    <font>
      <sz val="12"/>
      <color rgb="FFFF0000"/>
      <name val="Sylfaen"/>
      <family val="1"/>
    </font>
    <font>
      <sz val="7"/>
      <name val="Sylfaen"/>
      <family val="1"/>
    </font>
    <font>
      <b/>
      <sz val="8"/>
      <name val="Sylfaen"/>
      <family val="1"/>
    </font>
    <font>
      <b/>
      <sz val="8"/>
      <color theme="8" tint="-0.249977111117893"/>
      <name val="Sylfaen"/>
      <family val="1"/>
    </font>
    <font>
      <sz val="8"/>
      <color theme="1"/>
      <name val="Calibri"/>
      <family val="2"/>
      <charset val="1"/>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7"/>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348">
    <xf numFmtId="0" fontId="0" fillId="0" borderId="0" xfId="0"/>
    <xf numFmtId="0" fontId="6" fillId="0" borderId="0" xfId="0" applyFont="1"/>
    <xf numFmtId="3" fontId="6" fillId="0" borderId="1" xfId="0" applyNumberFormat="1" applyFont="1" applyBorder="1" applyAlignment="1">
      <alignment horizontal="center" vertical="center" wrapText="1"/>
    </xf>
    <xf numFmtId="0" fontId="9" fillId="0" borderId="1" xfId="0" applyFont="1" applyBorder="1" applyAlignment="1">
      <alignment vertical="center" wrapText="1"/>
    </xf>
    <xf numFmtId="1"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xf numFmtId="0" fontId="13"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4" fontId="9"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4" fillId="3" borderId="1" xfId="0" applyNumberFormat="1" applyFont="1" applyFill="1" applyBorder="1" applyAlignment="1">
      <alignment horizontal="center" vertical="center"/>
    </xf>
    <xf numFmtId="3" fontId="15" fillId="3" borderId="1" xfId="0" applyNumberFormat="1"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0" fontId="1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27" fillId="0" borderId="1" xfId="0" applyFont="1" applyBorder="1" applyAlignment="1">
      <alignment horizontal="center" vertical="center" wrapText="1"/>
    </xf>
    <xf numFmtId="3" fontId="27" fillId="0" borderId="1" xfId="0" applyNumberFormat="1" applyFont="1" applyBorder="1" applyAlignment="1">
      <alignment horizontal="center" vertical="center" wrapText="1"/>
    </xf>
    <xf numFmtId="0" fontId="21" fillId="0" borderId="1" xfId="0" applyFont="1" applyBorder="1" applyAlignment="1">
      <alignment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3" fontId="9" fillId="2"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 fontId="20"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24" fillId="0" borderId="0" xfId="0" applyFont="1"/>
    <xf numFmtId="0" fontId="1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6" fillId="0" borderId="0" xfId="0" applyFont="1" applyAlignment="1">
      <alignment horizontal="center" vertical="center"/>
    </xf>
    <xf numFmtId="0" fontId="6" fillId="0" borderId="8" xfId="0" applyFont="1" applyBorder="1" applyAlignment="1">
      <alignment vertical="center" textRotation="90" wrapText="1"/>
    </xf>
    <xf numFmtId="0" fontId="9" fillId="0" borderId="8" xfId="0" applyFont="1" applyBorder="1" applyAlignment="1">
      <alignment vertical="center" textRotation="90" wrapText="1"/>
    </xf>
    <xf numFmtId="0" fontId="6" fillId="0" borderId="1" xfId="0" applyFont="1" applyBorder="1" applyAlignment="1">
      <alignment horizontal="center" vertical="center" textRotation="90" wrapText="1"/>
    </xf>
    <xf numFmtId="0" fontId="9" fillId="0" borderId="1" xfId="0" applyFont="1" applyBorder="1" applyAlignment="1">
      <alignment horizontal="center" vertical="center" textRotation="90" wrapText="1"/>
    </xf>
    <xf numFmtId="0" fontId="13" fillId="0" borderId="1" xfId="0" applyFont="1" applyBorder="1" applyAlignment="1">
      <alignment horizontal="center" vertical="center" textRotation="90" wrapText="1"/>
    </xf>
    <xf numFmtId="49" fontId="13" fillId="2" borderId="1" xfId="0" applyNumberFormat="1" applyFont="1" applyFill="1" applyBorder="1" applyAlignment="1">
      <alignment horizontal="center" vertical="center" textRotation="90" wrapText="1"/>
    </xf>
    <xf numFmtId="0" fontId="13" fillId="2" borderId="1" xfId="0" applyFont="1" applyFill="1" applyBorder="1" applyAlignment="1">
      <alignment horizontal="center" vertical="center" textRotation="90" wrapText="1"/>
    </xf>
    <xf numFmtId="9" fontId="6" fillId="0" borderId="1" xfId="0" applyNumberFormat="1" applyFont="1" applyBorder="1" applyAlignment="1">
      <alignment horizontal="center" vertical="center"/>
    </xf>
    <xf numFmtId="0" fontId="14" fillId="2" borderId="1" xfId="0" applyFont="1" applyFill="1" applyBorder="1" applyAlignment="1">
      <alignment horizontal="center" vertical="center" textRotation="90" wrapText="1"/>
    </xf>
    <xf numFmtId="0" fontId="13" fillId="0" borderId="3" xfId="0" applyFont="1" applyBorder="1" applyAlignment="1">
      <alignment horizontal="center" vertical="center" textRotation="90" wrapText="1"/>
    </xf>
    <xf numFmtId="0" fontId="8" fillId="0" borderId="2" xfId="0" applyFont="1" applyBorder="1" applyAlignment="1">
      <alignment horizontal="center" vertical="center" wrapText="1"/>
    </xf>
    <xf numFmtId="0" fontId="13" fillId="0" borderId="0" xfId="0" applyFont="1" applyAlignment="1">
      <alignment vertical="center" textRotation="90" wrapText="1"/>
    </xf>
    <xf numFmtId="0" fontId="6" fillId="5" borderId="0" xfId="0" applyFont="1" applyFill="1"/>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24" fillId="4" borderId="0" xfId="0" applyFont="1" applyFill="1" applyAlignment="1">
      <alignment horizontal="center" vertical="center" wrapText="1"/>
    </xf>
    <xf numFmtId="0" fontId="14" fillId="4" borderId="1" xfId="0" applyFont="1" applyFill="1" applyBorder="1" applyAlignment="1">
      <alignment horizontal="center" vertical="center" textRotation="90" wrapText="1"/>
    </xf>
    <xf numFmtId="0" fontId="38" fillId="4" borderId="1" xfId="0" applyFont="1" applyFill="1" applyBorder="1" applyAlignment="1">
      <alignment horizontal="center" vertical="center" textRotation="90" wrapText="1"/>
    </xf>
    <xf numFmtId="0" fontId="13" fillId="0" borderId="2"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textRotation="90" wrapText="1"/>
    </xf>
    <xf numFmtId="0" fontId="38" fillId="2" borderId="1" xfId="0" applyFont="1" applyFill="1" applyBorder="1" applyAlignment="1">
      <alignment horizontal="center" vertical="center" textRotation="90" wrapText="1"/>
    </xf>
    <xf numFmtId="0" fontId="40" fillId="0" borderId="1" xfId="0" applyFont="1" applyBorder="1" applyAlignment="1">
      <alignment horizontal="center" vertical="center" wrapText="1"/>
    </xf>
    <xf numFmtId="3" fontId="12" fillId="0" borderId="1" xfId="0" applyNumberFormat="1" applyFont="1" applyBorder="1" applyAlignment="1">
      <alignment horizontal="center" vertical="center"/>
    </xf>
    <xf numFmtId="0" fontId="18" fillId="0" borderId="1" xfId="0" applyFont="1" applyBorder="1" applyAlignment="1">
      <alignment vertical="center"/>
    </xf>
    <xf numFmtId="3" fontId="18"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6" fillId="0" borderId="0" xfId="0" applyFont="1" applyAlignment="1">
      <alignment horizontal="left" vertical="center" wrapText="1"/>
    </xf>
    <xf numFmtId="0" fontId="14" fillId="0" borderId="1" xfId="0" applyFont="1" applyBorder="1" applyAlignment="1">
      <alignment horizontal="center" vertical="center" textRotation="90"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24" fillId="0" borderId="16" xfId="0" applyFont="1" applyBorder="1" applyAlignment="1">
      <alignment vertical="center" wrapText="1"/>
    </xf>
    <xf numFmtId="0" fontId="41" fillId="0" borderId="17" xfId="0" applyFont="1" applyBorder="1" applyAlignment="1">
      <alignment vertical="center" wrapText="1"/>
    </xf>
    <xf numFmtId="0" fontId="14" fillId="0" borderId="2" xfId="0" applyFont="1" applyBorder="1" applyAlignment="1">
      <alignment horizontal="center" vertical="center" textRotation="90" wrapText="1"/>
    </xf>
    <xf numFmtId="1" fontId="9"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8" fillId="0" borderId="1" xfId="0" applyFont="1" applyBorder="1" applyAlignment="1">
      <alignment horizontal="left" vertical="center"/>
    </xf>
    <xf numFmtId="0" fontId="6"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9" xfId="0" applyFont="1" applyBorder="1" applyAlignment="1">
      <alignment horizontal="left" vertical="center" wrapText="1"/>
    </xf>
    <xf numFmtId="0" fontId="11" fillId="0" borderId="0" xfId="0" applyFont="1" applyAlignment="1">
      <alignment horizontal="left" vertical="center" wrapText="1"/>
    </xf>
    <xf numFmtId="0" fontId="16"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1" xfId="0" applyFont="1" applyBorder="1" applyAlignment="1">
      <alignment horizontal="center" vertical="center"/>
    </xf>
    <xf numFmtId="0" fontId="15" fillId="0" borderId="1" xfId="0" applyFont="1" applyBorder="1" applyAlignment="1">
      <alignment horizontal="center" vertical="center"/>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32" fillId="0" borderId="1" xfId="0" applyFont="1" applyBorder="1" applyAlignment="1">
      <alignment horizontal="left"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5" fillId="0" borderId="1" xfId="0" applyFont="1" applyBorder="1" applyAlignment="1">
      <alignment horizontal="center" vertical="center"/>
    </xf>
    <xf numFmtId="0" fontId="16" fillId="0" borderId="1" xfId="0" applyFont="1" applyBorder="1" applyAlignment="1">
      <alignment horizontal="left"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1" xfId="0"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21" fillId="0" borderId="1" xfId="0" applyFont="1" applyBorder="1" applyAlignment="1">
      <alignment horizontal="center" vertical="center" wrapText="1"/>
    </xf>
    <xf numFmtId="0" fontId="5" fillId="0" borderId="1" xfId="0" applyFont="1" applyBorder="1" applyAlignment="1">
      <alignment horizontal="left" vertical="center"/>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34" fillId="6" borderId="1" xfId="0" applyFont="1" applyFill="1" applyBorder="1" applyAlignment="1">
      <alignment horizontal="center" vertical="center" wrapText="1"/>
    </xf>
    <xf numFmtId="0" fontId="4" fillId="0" borderId="4" xfId="0"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23" fillId="0" borderId="1" xfId="0" applyFont="1" applyBorder="1" applyAlignment="1">
      <alignment horizontal="left" vertical="center" wrapText="1"/>
    </xf>
    <xf numFmtId="0" fontId="26" fillId="0" borderId="1" xfId="0" applyFont="1" applyBorder="1" applyAlignment="1">
      <alignment horizontal="left"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16" fillId="0" borderId="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8" fillId="0" borderId="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12" fillId="0" borderId="1" xfId="0" applyFont="1" applyBorder="1" applyAlignment="1">
      <alignment horizontal="left" vertical="center" wrapText="1"/>
    </xf>
    <xf numFmtId="0" fontId="5" fillId="0" borderId="3" xfId="0" applyFont="1" applyBorder="1" applyAlignment="1">
      <alignment horizontal="left" vertical="center" wrapText="1"/>
    </xf>
    <xf numFmtId="0" fontId="8" fillId="0" borderId="5" xfId="0" applyFont="1" applyBorder="1" applyAlignment="1">
      <alignment horizontal="left" vertical="center" wrapText="1"/>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9" fillId="0" borderId="1" xfId="0" applyFont="1" applyBorder="1" applyAlignment="1">
      <alignment horizontal="center" vertical="center" wrapText="1"/>
    </xf>
    <xf numFmtId="3" fontId="9" fillId="0" borderId="2" xfId="0" applyNumberFormat="1" applyFont="1" applyBorder="1" applyAlignment="1">
      <alignment horizontal="center" vertical="center"/>
    </xf>
    <xf numFmtId="3" fontId="9" fillId="0" borderId="8" xfId="0" applyNumberFormat="1" applyFont="1" applyBorder="1" applyAlignment="1">
      <alignment horizontal="center" vertical="center"/>
    </xf>
    <xf numFmtId="4" fontId="9" fillId="0" borderId="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15" fillId="0" borderId="3" xfId="0" applyFont="1" applyBorder="1" applyAlignment="1">
      <alignment horizontal="left" vertical="center" wrapText="1"/>
    </xf>
    <xf numFmtId="0" fontId="5" fillId="0" borderId="1" xfId="0" applyFont="1" applyBorder="1" applyAlignment="1">
      <alignment horizontal="left" vertical="center" wrapText="1"/>
    </xf>
    <xf numFmtId="0" fontId="8" fillId="7" borderId="1" xfId="0" applyFont="1" applyFill="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6" fillId="7" borderId="2"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3"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5"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7" fillId="7" borderId="1" xfId="0" applyFont="1" applyFill="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32" fillId="7" borderId="1" xfId="0" applyFont="1" applyFill="1" applyBorder="1" applyAlignment="1">
      <alignment horizontal="left" vertical="center" wrapText="1"/>
    </xf>
    <xf numFmtId="0" fontId="9" fillId="0" borderId="1" xfId="0" applyFont="1" applyBorder="1" applyAlignment="1">
      <alignmen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13" fillId="2" borderId="2" xfId="0" applyFont="1" applyFill="1" applyBorder="1" applyAlignment="1">
      <alignment horizontal="center" vertical="center" textRotation="90" wrapText="1"/>
    </xf>
    <xf numFmtId="0" fontId="13" fillId="2" borderId="8" xfId="0" applyFont="1" applyFill="1" applyBorder="1" applyAlignment="1">
      <alignment horizontal="center" vertical="center" textRotation="90" wrapText="1"/>
    </xf>
    <xf numFmtId="0" fontId="13" fillId="0" borderId="2" xfId="0" applyFont="1" applyBorder="1" applyAlignment="1">
      <alignment horizontal="center" vertical="center" textRotation="90" wrapText="1"/>
    </xf>
    <xf numFmtId="0" fontId="13" fillId="0" borderId="8" xfId="0" applyFont="1" applyBorder="1" applyAlignment="1">
      <alignment horizontal="center" vertical="center" textRotation="90" wrapText="1"/>
    </xf>
    <xf numFmtId="0" fontId="6" fillId="7" borderId="15" xfId="0" applyFont="1" applyFill="1" applyBorder="1" applyAlignment="1">
      <alignment horizontal="center" vertical="center" wrapText="1"/>
    </xf>
    <xf numFmtId="0" fontId="9" fillId="2" borderId="2" xfId="0" applyFont="1" applyFill="1" applyBorder="1" applyAlignment="1">
      <alignment horizontal="center" vertical="center" textRotation="90" wrapText="1"/>
    </xf>
    <xf numFmtId="0" fontId="9" fillId="2" borderId="15" xfId="0" applyFont="1" applyFill="1" applyBorder="1" applyAlignment="1">
      <alignment horizontal="center" vertical="center" textRotation="90" wrapText="1"/>
    </xf>
    <xf numFmtId="0" fontId="9" fillId="2" borderId="8" xfId="0" applyFont="1" applyFill="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15" xfId="0"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11" fillId="7" borderId="3"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1" fillId="7" borderId="5"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11" fillId="0" borderId="1" xfId="0" applyFont="1" applyBorder="1" applyAlignment="1">
      <alignment horizontal="center" vertical="center" wrapText="1"/>
    </xf>
    <xf numFmtId="0" fontId="28" fillId="0" borderId="1" xfId="0" applyFont="1" applyBorder="1" applyAlignment="1">
      <alignment horizontal="lef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4" fillId="2" borderId="2" xfId="0" applyFont="1" applyFill="1" applyBorder="1" applyAlignment="1">
      <alignment horizontal="center" vertical="center" textRotation="90" wrapText="1"/>
    </xf>
    <xf numFmtId="0" fontId="14" fillId="2" borderId="8" xfId="0" applyFont="1" applyFill="1" applyBorder="1" applyAlignment="1">
      <alignment horizontal="center" vertical="center" textRotation="90"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5" fillId="7" borderId="3"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5" xfId="0" applyFont="1" applyFill="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0" borderId="2" xfId="0" applyFont="1" applyBorder="1" applyAlignment="1">
      <alignment horizontal="center" vertical="center" textRotation="90" wrapText="1"/>
    </xf>
    <xf numFmtId="0" fontId="6" fillId="0" borderId="8" xfId="0" applyFont="1" applyBorder="1" applyAlignment="1">
      <alignment horizontal="center" vertical="center" textRotation="90" wrapText="1"/>
    </xf>
    <xf numFmtId="0" fontId="32" fillId="7" borderId="2"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3" fillId="7" borderId="3" xfId="0" applyFont="1" applyFill="1" applyBorder="1" applyAlignment="1">
      <alignment horizontal="left" vertical="center" wrapText="1"/>
    </xf>
    <xf numFmtId="0" fontId="33" fillId="7" borderId="4" xfId="0" applyFont="1" applyFill="1" applyBorder="1" applyAlignment="1">
      <alignment horizontal="left" vertical="center" wrapText="1"/>
    </xf>
    <xf numFmtId="0" fontId="33" fillId="7" borderId="5" xfId="0" applyFont="1" applyFill="1" applyBorder="1" applyAlignment="1">
      <alignment horizontal="left" vertical="center" wrapText="1"/>
    </xf>
    <xf numFmtId="0" fontId="4" fillId="5"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16" fillId="3" borderId="1" xfId="0" applyFont="1" applyFill="1" applyBorder="1" applyAlignment="1">
      <alignment horizontal="center"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6"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6" fillId="0" borderId="8" xfId="0" applyFont="1" applyBorder="1" applyAlignment="1">
      <alignment horizontal="center" vertical="center" wrapText="1"/>
    </xf>
    <xf numFmtId="0" fontId="15" fillId="7" borderId="3" xfId="0" applyFont="1" applyFill="1" applyBorder="1" applyAlignment="1">
      <alignment horizontal="left" vertical="center" wrapText="1"/>
    </xf>
    <xf numFmtId="0" fontId="15" fillId="7" borderId="4" xfId="0" applyFont="1" applyFill="1" applyBorder="1" applyAlignment="1">
      <alignment horizontal="left" vertical="center" wrapText="1"/>
    </xf>
    <xf numFmtId="0" fontId="15" fillId="7" borderId="5"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21"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5" fillId="4" borderId="1" xfId="0" applyFont="1" applyFill="1" applyBorder="1" applyAlignment="1">
      <alignment horizontal="left" vertical="center" wrapText="1"/>
    </xf>
    <xf numFmtId="0" fontId="21" fillId="0" borderId="1" xfId="0" applyFont="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1"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cellXfs>
  <cellStyles count="5">
    <cellStyle name="Normal" xfId="0" builtinId="0"/>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6"/>
  <sheetViews>
    <sheetView view="pageBreakPreview" zoomScaleNormal="100" zoomScaleSheetLayoutView="100" workbookViewId="0">
      <selection activeCell="A5" sqref="A5:G5"/>
    </sheetView>
  </sheetViews>
  <sheetFormatPr defaultColWidth="9.140625" defaultRowHeight="15" x14ac:dyDescent="0.3"/>
  <cols>
    <col min="1" max="1" width="38.7109375" style="1" customWidth="1"/>
    <col min="2" max="3" width="14.42578125" style="1" customWidth="1"/>
    <col min="4" max="4" width="11.7109375" style="1" customWidth="1"/>
    <col min="5" max="5" width="11.140625" style="1" customWidth="1"/>
    <col min="6" max="6" width="11.42578125" style="1" customWidth="1"/>
    <col min="7" max="7" width="9.7109375" style="1" customWidth="1"/>
    <col min="8" max="8" width="11.85546875" style="1" customWidth="1"/>
    <col min="9" max="9" width="13.5703125" style="1" customWidth="1"/>
    <col min="10" max="10" width="12.5703125" style="1" customWidth="1"/>
    <col min="11" max="12" width="12.28515625" style="1" customWidth="1"/>
    <col min="13" max="16384" width="9.140625" style="1"/>
  </cols>
  <sheetData>
    <row r="1" spans="1:12" x14ac:dyDescent="0.3">
      <c r="B1" s="132"/>
      <c r="C1" s="132"/>
      <c r="D1" s="132"/>
      <c r="E1" s="132"/>
      <c r="F1" s="132"/>
    </row>
    <row r="2" spans="1:12" ht="38.25" customHeight="1" x14ac:dyDescent="0.3">
      <c r="A2" s="133" t="s">
        <v>4</v>
      </c>
      <c r="B2" s="133"/>
      <c r="C2" s="133"/>
      <c r="D2" s="133"/>
      <c r="E2" s="133"/>
      <c r="F2" s="133"/>
      <c r="G2" s="133"/>
      <c r="H2" s="134" t="s">
        <v>78</v>
      </c>
      <c r="I2" s="134"/>
      <c r="J2" s="134"/>
      <c r="K2" s="134"/>
      <c r="L2" s="134"/>
    </row>
    <row r="3" spans="1:12" ht="30.6" customHeight="1" x14ac:dyDescent="0.3">
      <c r="A3" s="115" t="s">
        <v>5</v>
      </c>
      <c r="B3" s="115"/>
      <c r="C3" s="115"/>
      <c r="D3" s="115"/>
      <c r="E3" s="115"/>
      <c r="F3" s="115"/>
      <c r="G3" s="115"/>
      <c r="H3" s="115"/>
      <c r="I3" s="115"/>
      <c r="J3" s="135" t="s">
        <v>68</v>
      </c>
      <c r="K3" s="135"/>
      <c r="L3" s="135"/>
    </row>
    <row r="4" spans="1:12" ht="32.450000000000003" customHeight="1" x14ac:dyDescent="0.3">
      <c r="A4" s="115" t="s">
        <v>6</v>
      </c>
      <c r="B4" s="115"/>
      <c r="C4" s="115"/>
      <c r="D4" s="115"/>
      <c r="E4" s="115"/>
      <c r="F4" s="115"/>
      <c r="G4" s="115"/>
      <c r="H4" s="134"/>
      <c r="I4" s="134"/>
      <c r="J4" s="134"/>
      <c r="K4" s="134"/>
      <c r="L4" s="134"/>
    </row>
    <row r="5" spans="1:12" ht="34.9" customHeight="1" x14ac:dyDescent="0.3">
      <c r="A5" s="115" t="s">
        <v>7</v>
      </c>
      <c r="B5" s="115"/>
      <c r="C5" s="115"/>
      <c r="D5" s="115"/>
      <c r="E5" s="115"/>
      <c r="F5" s="115"/>
      <c r="G5" s="115"/>
      <c r="H5" s="136" t="s">
        <v>54</v>
      </c>
      <c r="I5" s="136"/>
      <c r="J5" s="136"/>
      <c r="K5" s="136"/>
      <c r="L5" s="136"/>
    </row>
    <row r="6" spans="1:12" ht="36.6" customHeight="1" x14ac:dyDescent="0.3">
      <c r="A6" s="115" t="s">
        <v>8</v>
      </c>
      <c r="B6" s="115"/>
      <c r="C6" s="115"/>
      <c r="D6" s="115"/>
      <c r="E6" s="115"/>
      <c r="F6" s="115"/>
      <c r="G6" s="115"/>
      <c r="H6" s="135" t="s">
        <v>69</v>
      </c>
      <c r="I6" s="135"/>
      <c r="J6" s="135"/>
      <c r="K6" s="135"/>
      <c r="L6" s="135"/>
    </row>
    <row r="7" spans="1:12" ht="30.6" customHeight="1" x14ac:dyDescent="0.3">
      <c r="A7" s="115" t="s">
        <v>9</v>
      </c>
      <c r="B7" s="115"/>
      <c r="C7" s="115"/>
      <c r="D7" s="115"/>
      <c r="E7" s="115"/>
      <c r="F7" s="115"/>
      <c r="G7" s="115"/>
      <c r="H7" s="115"/>
      <c r="I7" s="115"/>
      <c r="J7" s="115"/>
      <c r="K7" s="115"/>
      <c r="L7" s="115"/>
    </row>
    <row r="8" spans="1:12" ht="49.15" customHeight="1" x14ac:dyDescent="0.3">
      <c r="A8" s="116" t="s">
        <v>206</v>
      </c>
      <c r="B8" s="116"/>
      <c r="C8" s="116"/>
      <c r="D8" s="116"/>
      <c r="E8" s="116"/>
      <c r="F8" s="116"/>
      <c r="G8" s="116"/>
      <c r="H8" s="116"/>
      <c r="I8" s="116"/>
      <c r="J8" s="116"/>
      <c r="K8" s="116"/>
      <c r="L8" s="116"/>
    </row>
    <row r="9" spans="1:12" ht="31.9" customHeight="1" x14ac:dyDescent="0.3">
      <c r="A9" s="115" t="s">
        <v>10</v>
      </c>
      <c r="B9" s="115"/>
      <c r="C9" s="115"/>
      <c r="D9" s="115"/>
      <c r="E9" s="115"/>
      <c r="F9" s="115"/>
      <c r="G9" s="115"/>
      <c r="H9" s="115"/>
      <c r="I9" s="115"/>
      <c r="J9" s="115"/>
      <c r="K9" s="115"/>
      <c r="L9" s="115"/>
    </row>
    <row r="10" spans="1:12" ht="89.25" customHeight="1" x14ac:dyDescent="0.3">
      <c r="A10" s="116" t="s">
        <v>279</v>
      </c>
      <c r="B10" s="117"/>
      <c r="C10" s="117"/>
      <c r="D10" s="117"/>
      <c r="E10" s="117"/>
      <c r="F10" s="117"/>
      <c r="G10" s="117"/>
      <c r="H10" s="117"/>
      <c r="I10" s="117"/>
      <c r="J10" s="117"/>
      <c r="K10" s="117"/>
      <c r="L10" s="117"/>
    </row>
    <row r="11" spans="1:12" ht="50.25" customHeight="1" x14ac:dyDescent="0.3">
      <c r="A11" s="120" t="s">
        <v>282</v>
      </c>
      <c r="B11" s="120"/>
      <c r="C11" s="120"/>
      <c r="D11" s="120"/>
      <c r="E11" s="120"/>
      <c r="F11" s="120"/>
      <c r="G11" s="120"/>
      <c r="H11" s="15" t="s">
        <v>155</v>
      </c>
      <c r="I11" s="15" t="s">
        <v>156</v>
      </c>
      <c r="J11" s="15" t="s">
        <v>157</v>
      </c>
      <c r="K11" s="15" t="s">
        <v>158</v>
      </c>
      <c r="L11" s="15" t="s">
        <v>159</v>
      </c>
    </row>
    <row r="12" spans="1:12" ht="36" customHeight="1" x14ac:dyDescent="0.3">
      <c r="A12" s="123" t="s">
        <v>43</v>
      </c>
      <c r="B12" s="123"/>
      <c r="C12" s="123"/>
      <c r="D12" s="123"/>
      <c r="E12" s="123"/>
      <c r="F12" s="123"/>
      <c r="G12" s="123"/>
      <c r="H12" s="36">
        <f>'0201'!H18</f>
        <v>2433900</v>
      </c>
      <c r="I12" s="36">
        <f>'0201'!I18</f>
        <v>2167699.92</v>
      </c>
      <c r="J12" s="36">
        <f>'0201'!K18</f>
        <v>1997000</v>
      </c>
      <c r="K12" s="36">
        <f>'0201'!L18</f>
        <v>2034300</v>
      </c>
      <c r="L12" s="36">
        <f>'0201'!L18</f>
        <v>2034300</v>
      </c>
    </row>
    <row r="13" spans="1:12" ht="40.5" customHeight="1" x14ac:dyDescent="0.3">
      <c r="A13" s="123" t="s">
        <v>70</v>
      </c>
      <c r="B13" s="123"/>
      <c r="C13" s="123"/>
      <c r="D13" s="123"/>
      <c r="E13" s="123"/>
      <c r="F13" s="123"/>
      <c r="G13" s="123"/>
      <c r="H13" s="36">
        <f>'02 02'!H14</f>
        <v>789600</v>
      </c>
      <c r="I13" s="36">
        <f>'02 02'!I14</f>
        <v>1883000</v>
      </c>
      <c r="J13" s="36">
        <f>'02 02'!J14</f>
        <v>1112400</v>
      </c>
      <c r="K13" s="36">
        <f>'02 02'!K14</f>
        <v>1221600</v>
      </c>
      <c r="L13" s="36">
        <f>'02 02'!L14</f>
        <v>1372600</v>
      </c>
    </row>
    <row r="14" spans="1:12" ht="36.75" customHeight="1" x14ac:dyDescent="0.3">
      <c r="A14" s="123" t="s">
        <v>71</v>
      </c>
      <c r="B14" s="123"/>
      <c r="C14" s="123"/>
      <c r="D14" s="123"/>
      <c r="E14" s="123"/>
      <c r="F14" s="123"/>
      <c r="G14" s="123"/>
      <c r="H14" s="36">
        <f>'02 03'!H15</f>
        <v>1914400</v>
      </c>
      <c r="I14" s="36">
        <f>'02 03'!I15</f>
        <v>1844400</v>
      </c>
      <c r="J14" s="36">
        <f>'02 03'!J15</f>
        <v>4800000</v>
      </c>
      <c r="K14" s="36">
        <f>'02 03'!K15</f>
        <v>3150000</v>
      </c>
      <c r="L14" s="36">
        <f>'02 03'!L15</f>
        <v>1400000</v>
      </c>
    </row>
    <row r="15" spans="1:12" ht="43.5" customHeight="1" x14ac:dyDescent="0.3">
      <c r="A15" s="123" t="s">
        <v>72</v>
      </c>
      <c r="B15" s="123"/>
      <c r="C15" s="123"/>
      <c r="D15" s="123"/>
      <c r="E15" s="123"/>
      <c r="F15" s="123"/>
      <c r="G15" s="123"/>
      <c r="H15" s="36">
        <f>'02 04'!H15</f>
        <v>455000</v>
      </c>
      <c r="I15" s="36">
        <f>'02 04'!I15</f>
        <v>155000</v>
      </c>
      <c r="J15" s="36">
        <f>'02 04'!J15</f>
        <v>425000</v>
      </c>
      <c r="K15" s="36">
        <f>'02 04'!K15</f>
        <v>430000</v>
      </c>
      <c r="L15" s="36">
        <f>'02 04'!L15</f>
        <v>435000</v>
      </c>
    </row>
    <row r="16" spans="1:12" ht="36" customHeight="1" x14ac:dyDescent="0.3">
      <c r="A16" s="123" t="s">
        <v>73</v>
      </c>
      <c r="B16" s="123"/>
      <c r="C16" s="123"/>
      <c r="D16" s="123"/>
      <c r="E16" s="123"/>
      <c r="F16" s="123"/>
      <c r="G16" s="123"/>
      <c r="H16" s="36">
        <f>'02 05'!H14</f>
        <v>5000</v>
      </c>
      <c r="I16" s="36">
        <f>'02 05'!I14</f>
        <v>13000</v>
      </c>
      <c r="J16" s="36">
        <f>'02 05'!J14</f>
        <v>16000</v>
      </c>
      <c r="K16" s="36">
        <f>'02 05'!K14</f>
        <v>20000</v>
      </c>
      <c r="L16" s="36">
        <f>'02 05'!L14</f>
        <v>23000</v>
      </c>
    </row>
    <row r="17" spans="1:12" ht="39.75" customHeight="1" x14ac:dyDescent="0.3">
      <c r="A17" s="123" t="s">
        <v>74</v>
      </c>
      <c r="B17" s="123"/>
      <c r="C17" s="123"/>
      <c r="D17" s="123"/>
      <c r="E17" s="123"/>
      <c r="F17" s="123"/>
      <c r="G17" s="123"/>
      <c r="H17" s="36">
        <f>'02 07 ელექტრო'!E27</f>
        <v>15000</v>
      </c>
      <c r="I17" s="36">
        <f>'02 07 ელექტრო'!F27</f>
        <v>15000</v>
      </c>
      <c r="J17" s="36">
        <f>'02 07 ელექტრო'!G27</f>
        <v>15000</v>
      </c>
      <c r="K17" s="36">
        <f>'02 07 ელექტრო'!H27</f>
        <v>15000</v>
      </c>
      <c r="L17" s="36">
        <f>'02 07 ელექტრო'!I27</f>
        <v>15000</v>
      </c>
    </row>
    <row r="18" spans="1:12" ht="37.5" customHeight="1" x14ac:dyDescent="0.3">
      <c r="A18" s="123" t="s">
        <v>75</v>
      </c>
      <c r="B18" s="123"/>
      <c r="C18" s="123"/>
      <c r="D18" s="123"/>
      <c r="E18" s="123"/>
      <c r="F18" s="123"/>
      <c r="G18" s="123"/>
      <c r="H18" s="36">
        <f>'02 08 ტურიზმი'!E27</f>
        <v>589400</v>
      </c>
      <c r="I18" s="36">
        <f>'02 08 ტურიზმი'!F27</f>
        <v>603100</v>
      </c>
      <c r="J18" s="36">
        <f>'02 08 ტურიზმი'!G27</f>
        <v>728700</v>
      </c>
      <c r="K18" s="36">
        <f>'02 08 ტურიზმი'!H27</f>
        <v>829500</v>
      </c>
      <c r="L18" s="36">
        <f>'02 08 ტურიზმი'!I27</f>
        <v>939700</v>
      </c>
    </row>
    <row r="19" spans="1:12" ht="40.5" customHeight="1" x14ac:dyDescent="0.3">
      <c r="A19" s="123" t="s">
        <v>76</v>
      </c>
      <c r="B19" s="123"/>
      <c r="C19" s="123"/>
      <c r="D19" s="123"/>
      <c r="E19" s="123"/>
      <c r="F19" s="123"/>
      <c r="G19" s="123"/>
      <c r="H19" s="36">
        <f>ცარიელი!E26</f>
        <v>0</v>
      </c>
      <c r="I19" s="36">
        <f>ცარიელი!F26</f>
        <v>0</v>
      </c>
      <c r="J19" s="36">
        <f>ცარიელი!G26</f>
        <v>0</v>
      </c>
      <c r="K19" s="36">
        <f>ცარიელი!H26</f>
        <v>0</v>
      </c>
      <c r="L19" s="36">
        <f>ცარიელი!I26</f>
        <v>0</v>
      </c>
    </row>
    <row r="20" spans="1:12" ht="39" customHeight="1" x14ac:dyDescent="0.3">
      <c r="A20" s="123" t="s">
        <v>77</v>
      </c>
      <c r="B20" s="123"/>
      <c r="C20" s="123"/>
      <c r="D20" s="123"/>
      <c r="E20" s="123"/>
      <c r="F20" s="123"/>
      <c r="G20" s="123"/>
      <c r="H20" s="36">
        <f>'02 10 ტბათი'!E26</f>
        <v>250000</v>
      </c>
      <c r="I20" s="36">
        <f>'02 10 ტბათი'!F26</f>
        <v>630000</v>
      </c>
      <c r="J20" s="36" t="str">
        <f>'02 10 ტბათი'!G26</f>
        <v>X</v>
      </c>
      <c r="K20" s="36" t="str">
        <f>'02 10 ტბათი'!H26</f>
        <v>X</v>
      </c>
      <c r="L20" s="36" t="str">
        <f>'02 10 ტბათი'!I26</f>
        <v>X</v>
      </c>
    </row>
    <row r="21" spans="1:12" ht="38.450000000000003" customHeight="1" x14ac:dyDescent="0.3">
      <c r="A21" s="124" t="s">
        <v>32</v>
      </c>
      <c r="B21" s="125"/>
      <c r="C21" s="125"/>
      <c r="D21" s="125"/>
      <c r="E21" s="125"/>
      <c r="F21" s="125"/>
      <c r="G21" s="126"/>
      <c r="H21" s="35">
        <f>SUM(H12:H20)</f>
        <v>6452300</v>
      </c>
      <c r="I21" s="35">
        <f>SUM(I12:I20)</f>
        <v>7311199.9199999999</v>
      </c>
      <c r="J21" s="35">
        <f>SUM(J12:J20)</f>
        <v>9094100</v>
      </c>
      <c r="K21" s="35">
        <f>SUM(K12:K20)</f>
        <v>7700400</v>
      </c>
      <c r="L21" s="35">
        <f>SUM(L12:L20)</f>
        <v>6219600</v>
      </c>
    </row>
    <row r="22" spans="1:12" ht="30.75" customHeight="1" x14ac:dyDescent="0.3">
      <c r="A22" s="127" t="s">
        <v>281</v>
      </c>
      <c r="B22" s="128"/>
      <c r="C22" s="128"/>
      <c r="D22" s="128"/>
      <c r="E22" s="128"/>
      <c r="F22" s="128"/>
      <c r="G22" s="128"/>
      <c r="H22" s="128"/>
      <c r="I22" s="128"/>
      <c r="J22" s="128"/>
      <c r="K22" s="128"/>
      <c r="L22" s="129"/>
    </row>
    <row r="23" spans="1:12" ht="52.5" customHeight="1" x14ac:dyDescent="0.3">
      <c r="A23" s="118" t="s">
        <v>280</v>
      </c>
      <c r="B23" s="119"/>
      <c r="C23" s="119"/>
      <c r="D23" s="119"/>
      <c r="E23" s="119"/>
      <c r="F23" s="119"/>
      <c r="G23" s="119"/>
      <c r="H23" s="119"/>
      <c r="I23" s="119"/>
      <c r="J23" s="119"/>
      <c r="K23" s="119"/>
      <c r="L23" s="119"/>
    </row>
    <row r="24" spans="1:12" ht="67.5" customHeight="1" x14ac:dyDescent="0.3">
      <c r="A24" s="121" t="s">
        <v>52</v>
      </c>
      <c r="B24" s="122"/>
      <c r="C24" s="122"/>
      <c r="D24" s="122"/>
      <c r="E24" s="122"/>
      <c r="F24" s="122"/>
      <c r="G24" s="122"/>
      <c r="H24" s="130" t="s">
        <v>379</v>
      </c>
      <c r="I24" s="130"/>
      <c r="J24" s="130"/>
      <c r="K24" s="130"/>
      <c r="L24" s="131"/>
    </row>
    <row r="26" spans="1:12" x14ac:dyDescent="0.3">
      <c r="L26" s="65"/>
    </row>
  </sheetData>
  <mergeCells count="30">
    <mergeCell ref="B1:F1"/>
    <mergeCell ref="A5:G5"/>
    <mergeCell ref="A6:G6"/>
    <mergeCell ref="A2:G2"/>
    <mergeCell ref="A3:I3"/>
    <mergeCell ref="A4:G4"/>
    <mergeCell ref="H2:L2"/>
    <mergeCell ref="J3:L3"/>
    <mergeCell ref="H4:L4"/>
    <mergeCell ref="H5:L5"/>
    <mergeCell ref="H6:L6"/>
    <mergeCell ref="A24:G24"/>
    <mergeCell ref="A12:G12"/>
    <mergeCell ref="A20:G20"/>
    <mergeCell ref="A19:G19"/>
    <mergeCell ref="A18:G18"/>
    <mergeCell ref="A17:G17"/>
    <mergeCell ref="A16:G16"/>
    <mergeCell ref="A15:G15"/>
    <mergeCell ref="A14:G14"/>
    <mergeCell ref="A13:G13"/>
    <mergeCell ref="A21:G21"/>
    <mergeCell ref="A22:L22"/>
    <mergeCell ref="H24:L24"/>
    <mergeCell ref="A9:L9"/>
    <mergeCell ref="A10:L10"/>
    <mergeCell ref="A23:L23"/>
    <mergeCell ref="A7:L7"/>
    <mergeCell ref="A8:L8"/>
    <mergeCell ref="A11:G11"/>
  </mergeCells>
  <phoneticPr fontId="19" type="noConversion"/>
  <printOptions horizontalCentered="1"/>
  <pageMargins left="0.23622047244094491" right="0.23622047244094491" top="0.35433070866141736" bottom="0.35433070866141736" header="0.31496062992125984" footer="0.31496062992125984"/>
  <pageSetup paperSize="9" scale="57" fitToHeight="0" orientation="landscape" r:id="rId1"/>
  <rowBreaks count="1" manualBreakCount="1">
    <brk id="24"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65DF5-3263-47FA-9F20-9DE0B9D2BF6A}">
  <sheetPr>
    <tabColor rgb="FF00B0F0"/>
  </sheetPr>
  <dimension ref="A1:L22"/>
  <sheetViews>
    <sheetView view="pageBreakPreview" topLeftCell="A17" zoomScaleNormal="100" zoomScaleSheetLayoutView="100" workbookViewId="0">
      <selection activeCell="H2" sqref="H2:L2"/>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0" width="10.5703125" style="1" customWidth="1"/>
    <col min="11" max="11" width="11.7109375" style="1" customWidth="1"/>
    <col min="12" max="12" width="10.5703125" style="1" customWidth="1"/>
    <col min="13" max="16384" width="9.140625" style="1"/>
  </cols>
  <sheetData>
    <row r="1" spans="1:12" x14ac:dyDescent="0.3">
      <c r="B1" s="132"/>
      <c r="C1" s="132"/>
      <c r="D1" s="132"/>
      <c r="E1" s="132"/>
      <c r="F1" s="132"/>
    </row>
    <row r="2" spans="1:12" ht="48.75" customHeight="1" x14ac:dyDescent="0.3">
      <c r="A2" s="121" t="s">
        <v>389</v>
      </c>
      <c r="B2" s="122"/>
      <c r="C2" s="122"/>
      <c r="D2" s="122"/>
      <c r="E2" s="122"/>
      <c r="F2" s="122"/>
      <c r="G2" s="224"/>
      <c r="H2" s="151" t="s">
        <v>70</v>
      </c>
      <c r="I2" s="151"/>
      <c r="J2" s="151"/>
      <c r="K2" s="151"/>
      <c r="L2" s="151"/>
    </row>
    <row r="3" spans="1:12" ht="30.6" customHeight="1" x14ac:dyDescent="0.3">
      <c r="A3" s="115" t="s">
        <v>19</v>
      </c>
      <c r="B3" s="115"/>
      <c r="C3" s="115"/>
      <c r="D3" s="115"/>
      <c r="E3" s="115"/>
      <c r="F3" s="115"/>
      <c r="G3" s="115"/>
      <c r="H3" s="115"/>
      <c r="I3" s="115"/>
      <c r="J3" s="135" t="s">
        <v>127</v>
      </c>
      <c r="K3" s="135"/>
      <c r="L3" s="135"/>
    </row>
    <row r="4" spans="1:12" ht="55.5" customHeight="1" x14ac:dyDescent="0.3">
      <c r="A4" s="115" t="s">
        <v>20</v>
      </c>
      <c r="B4" s="115"/>
      <c r="C4" s="115"/>
      <c r="D4" s="115"/>
      <c r="E4" s="115"/>
      <c r="F4" s="115"/>
      <c r="G4" s="115"/>
      <c r="H4" s="247" t="s">
        <v>87</v>
      </c>
      <c r="I4" s="247"/>
      <c r="J4" s="247"/>
      <c r="K4" s="247"/>
      <c r="L4" s="247"/>
    </row>
    <row r="5" spans="1:12" ht="55.5" customHeight="1" x14ac:dyDescent="0.3">
      <c r="A5" s="115" t="s">
        <v>21</v>
      </c>
      <c r="B5" s="115"/>
      <c r="C5" s="115"/>
      <c r="D5" s="115"/>
      <c r="E5" s="115"/>
      <c r="F5" s="115"/>
      <c r="G5" s="115"/>
      <c r="H5" s="151" t="s">
        <v>216</v>
      </c>
      <c r="I5" s="151"/>
      <c r="J5" s="151"/>
      <c r="K5" s="151"/>
      <c r="L5" s="151"/>
    </row>
    <row r="6" spans="1:12" ht="36.6" customHeight="1" x14ac:dyDescent="0.3">
      <c r="A6" s="115" t="s">
        <v>390</v>
      </c>
      <c r="B6" s="115"/>
      <c r="C6" s="115"/>
      <c r="D6" s="115"/>
      <c r="E6" s="115"/>
      <c r="F6" s="115"/>
      <c r="G6" s="115"/>
      <c r="H6" s="115"/>
      <c r="I6" s="115"/>
      <c r="J6" s="135" t="s">
        <v>69</v>
      </c>
      <c r="K6" s="135"/>
      <c r="L6" s="135"/>
    </row>
    <row r="7" spans="1:12" ht="30.6" customHeight="1" x14ac:dyDescent="0.3">
      <c r="A7" s="115" t="s">
        <v>22</v>
      </c>
      <c r="B7" s="115"/>
      <c r="C7" s="115"/>
      <c r="D7" s="115"/>
      <c r="E7" s="115"/>
      <c r="F7" s="115"/>
      <c r="G7" s="115"/>
      <c r="H7" s="115"/>
      <c r="I7" s="115"/>
      <c r="J7" s="115"/>
      <c r="K7" s="115"/>
      <c r="L7" s="115"/>
    </row>
    <row r="8" spans="1:12" ht="49.15" customHeight="1" x14ac:dyDescent="0.3">
      <c r="A8" s="116" t="s">
        <v>384</v>
      </c>
      <c r="B8" s="116"/>
      <c r="C8" s="116"/>
      <c r="D8" s="116"/>
      <c r="E8" s="116"/>
      <c r="F8" s="116"/>
      <c r="G8" s="116"/>
      <c r="H8" s="116"/>
      <c r="I8" s="116"/>
      <c r="J8" s="116"/>
      <c r="K8" s="116"/>
      <c r="L8" s="116"/>
    </row>
    <row r="9" spans="1:12" ht="31.9" customHeight="1" x14ac:dyDescent="0.3">
      <c r="A9" s="115" t="s">
        <v>23</v>
      </c>
      <c r="B9" s="115"/>
      <c r="C9" s="115"/>
      <c r="D9" s="115"/>
      <c r="E9" s="115"/>
      <c r="F9" s="115"/>
      <c r="G9" s="115"/>
      <c r="H9" s="115"/>
      <c r="I9" s="115"/>
      <c r="J9" s="115"/>
      <c r="K9" s="115"/>
      <c r="L9" s="115"/>
    </row>
    <row r="10" spans="1:12" ht="67.5" customHeight="1" x14ac:dyDescent="0.3">
      <c r="A10" s="248" t="s">
        <v>385</v>
      </c>
      <c r="B10" s="248"/>
      <c r="C10" s="248"/>
      <c r="D10" s="248"/>
      <c r="E10" s="248"/>
      <c r="F10" s="248"/>
      <c r="G10" s="248"/>
      <c r="H10" s="248"/>
      <c r="I10" s="248"/>
      <c r="J10" s="248"/>
      <c r="K10" s="248"/>
      <c r="L10" s="248"/>
    </row>
    <row r="11" spans="1:12" ht="61.9" customHeight="1" x14ac:dyDescent="0.3">
      <c r="A11" s="152" t="s">
        <v>48</v>
      </c>
      <c r="B11" s="152"/>
      <c r="C11" s="152"/>
      <c r="D11" s="152"/>
      <c r="E11" s="152"/>
      <c r="F11" s="152"/>
      <c r="G11" s="152"/>
      <c r="H11" s="15" t="s">
        <v>155</v>
      </c>
      <c r="I11" s="15" t="s">
        <v>156</v>
      </c>
      <c r="J11" s="15" t="s">
        <v>157</v>
      </c>
      <c r="K11" s="15" t="s">
        <v>158</v>
      </c>
      <c r="L11" s="15" t="s">
        <v>159</v>
      </c>
    </row>
    <row r="12" spans="1:12" ht="38.25" customHeight="1" x14ac:dyDescent="0.3">
      <c r="A12" s="249" t="str">
        <f>'02 02 01 01 სირაბიძეების წყალი'!F4</f>
        <v>სოფელ სირაბიძეების წყალმომარაგება</v>
      </c>
      <c r="B12" s="249"/>
      <c r="C12" s="249"/>
      <c r="D12" s="249"/>
      <c r="E12" s="249"/>
      <c r="F12" s="249"/>
      <c r="G12" s="249"/>
      <c r="H12" s="36">
        <f>'02 02 01 01 სირაბიძეების წყალი'!E26</f>
        <v>0</v>
      </c>
      <c r="I12" s="36">
        <f>'02 02 01 01 სირაბიძეების წყალი'!F26</f>
        <v>720000</v>
      </c>
      <c r="J12" s="36">
        <f>'02 02 01 01 სირაბიძეების წყალი'!G26</f>
        <v>0</v>
      </c>
      <c r="K12" s="36">
        <f>'02 02 01 01 სირაბიძეების წყალი'!H26</f>
        <v>0</v>
      </c>
      <c r="L12" s="36">
        <f>'02 02 01 01 სირაბიძეების წყალი'!I26</f>
        <v>0</v>
      </c>
    </row>
    <row r="13" spans="1:12" ht="38.25" customHeight="1" x14ac:dyDescent="0.3">
      <c r="A13" s="250" t="str">
        <f>'02 02 01 02 პ.მაისის წყალი'!F4</f>
        <v>პირველი მაისის სოციალური სახლისათვის  სასმელი წყლის სისტემის მოწყობა</v>
      </c>
      <c r="B13" s="251"/>
      <c r="C13" s="251"/>
      <c r="D13" s="251"/>
      <c r="E13" s="251"/>
      <c r="F13" s="251"/>
      <c r="G13" s="252"/>
      <c r="H13" s="36">
        <f>'02 02 01 02 პ.მაისის წყალი'!E26</f>
        <v>0</v>
      </c>
      <c r="I13" s="36">
        <f>'02 02 01 02 პ.მაისის წყალი'!F26</f>
        <v>250000</v>
      </c>
      <c r="J13" s="36">
        <f>'02 02 01 02 პ.მაისის წყალი'!G26</f>
        <v>0</v>
      </c>
      <c r="K13" s="36">
        <f>'02 02 01 02 პ.მაისის წყალი'!H26</f>
        <v>0</v>
      </c>
      <c r="L13" s="36">
        <f>'02 02 01 02 პ.მაისის წყალი'!I26</f>
        <v>0</v>
      </c>
    </row>
    <row r="14" spans="1:12" ht="38.450000000000003" customHeight="1" x14ac:dyDescent="0.3">
      <c r="A14" s="138" t="s">
        <v>360</v>
      </c>
      <c r="B14" s="138"/>
      <c r="C14" s="138"/>
      <c r="D14" s="138"/>
      <c r="E14" s="138"/>
      <c r="F14" s="138"/>
      <c r="G14" s="138"/>
      <c r="H14" s="45">
        <f>SUM(H12:H13)</f>
        <v>0</v>
      </c>
      <c r="I14" s="45">
        <f>SUM(I12:I13)</f>
        <v>970000</v>
      </c>
      <c r="J14" s="45">
        <f>SUM(J12:J13)</f>
        <v>0</v>
      </c>
      <c r="K14" s="45">
        <f>SUM(K12:K13)</f>
        <v>0</v>
      </c>
      <c r="L14" s="45">
        <f>SUM(L12:L13)</f>
        <v>0</v>
      </c>
    </row>
    <row r="15" spans="1:12" ht="30.75" customHeight="1" x14ac:dyDescent="0.3">
      <c r="A15" s="127" t="s">
        <v>29</v>
      </c>
      <c r="B15" s="128"/>
      <c r="C15" s="128"/>
      <c r="D15" s="128"/>
      <c r="E15" s="128"/>
      <c r="F15" s="128"/>
      <c r="G15" s="128"/>
      <c r="H15" s="128"/>
      <c r="I15" s="128"/>
      <c r="J15" s="128"/>
      <c r="K15" s="128"/>
      <c r="L15" s="129"/>
    </row>
    <row r="16" spans="1:12" ht="57.95" customHeight="1" x14ac:dyDescent="0.3">
      <c r="A16" s="255" t="s">
        <v>386</v>
      </c>
      <c r="B16" s="256"/>
      <c r="C16" s="256"/>
      <c r="D16" s="256"/>
      <c r="E16" s="256"/>
      <c r="F16" s="256"/>
      <c r="G16" s="256"/>
      <c r="H16" s="256"/>
      <c r="I16" s="256"/>
      <c r="J16" s="256"/>
      <c r="K16" s="256"/>
      <c r="L16" s="257"/>
    </row>
    <row r="17" spans="1:12" ht="67.5" customHeight="1" x14ac:dyDescent="0.3">
      <c r="A17" s="222" t="s">
        <v>52</v>
      </c>
      <c r="B17" s="222"/>
      <c r="C17" s="222"/>
      <c r="D17" s="222"/>
      <c r="E17" s="222"/>
      <c r="F17" s="222"/>
      <c r="G17" s="236" t="s">
        <v>363</v>
      </c>
      <c r="H17" s="130"/>
      <c r="I17" s="130"/>
      <c r="J17" s="130"/>
      <c r="K17" s="130"/>
      <c r="L17" s="131"/>
    </row>
    <row r="19" spans="1:12" ht="25.5" customHeight="1" x14ac:dyDescent="0.3">
      <c r="A19" s="139" t="s">
        <v>46</v>
      </c>
      <c r="B19" s="141" t="s">
        <v>30</v>
      </c>
      <c r="C19" s="142"/>
      <c r="D19" s="142"/>
      <c r="E19" s="142"/>
      <c r="F19" s="142"/>
      <c r="G19" s="142"/>
      <c r="H19" s="142"/>
      <c r="I19" s="142"/>
      <c r="J19" s="142"/>
      <c r="K19" s="142"/>
      <c r="L19" s="143"/>
    </row>
    <row r="20" spans="1:12" ht="66.75" customHeight="1" x14ac:dyDescent="0.3">
      <c r="A20" s="140"/>
      <c r="B20" s="21" t="s">
        <v>13</v>
      </c>
      <c r="C20" s="21" t="s">
        <v>96</v>
      </c>
      <c r="D20" s="21" t="s">
        <v>62</v>
      </c>
      <c r="E20" s="21" t="s">
        <v>65</v>
      </c>
      <c r="F20" s="21" t="s">
        <v>66</v>
      </c>
      <c r="G20" s="21" t="s">
        <v>67</v>
      </c>
      <c r="H20" s="23" t="s">
        <v>14</v>
      </c>
      <c r="I20" s="23" t="s">
        <v>33</v>
      </c>
      <c r="J20" s="23" t="s">
        <v>40</v>
      </c>
      <c r="K20" s="23" t="s">
        <v>15</v>
      </c>
      <c r="L20" s="21" t="s">
        <v>16</v>
      </c>
    </row>
    <row r="21" spans="1:12" ht="66.75" customHeight="1" x14ac:dyDescent="0.3">
      <c r="A21" s="253" t="s">
        <v>387</v>
      </c>
      <c r="B21" s="108" t="s">
        <v>362</v>
      </c>
      <c r="C21" s="21">
        <v>6</v>
      </c>
      <c r="D21" s="21">
        <v>3</v>
      </c>
      <c r="E21" s="21">
        <v>5</v>
      </c>
      <c r="F21" s="21">
        <v>3</v>
      </c>
      <c r="G21" s="22">
        <v>3</v>
      </c>
      <c r="H21" s="68" t="s">
        <v>26</v>
      </c>
      <c r="I21" s="6">
        <v>-0.9</v>
      </c>
      <c r="J21" s="92" t="s">
        <v>57</v>
      </c>
      <c r="K21" s="109" t="s">
        <v>226</v>
      </c>
      <c r="L21" s="109" t="s">
        <v>196</v>
      </c>
    </row>
    <row r="22" spans="1:12" ht="72" customHeight="1" thickBot="1" x14ac:dyDescent="0.35">
      <c r="A22" s="254"/>
      <c r="B22" s="107" t="s">
        <v>361</v>
      </c>
      <c r="C22" s="21">
        <v>4</v>
      </c>
      <c r="D22" s="21">
        <v>3</v>
      </c>
      <c r="E22" s="21">
        <v>3</v>
      </c>
      <c r="F22" s="21">
        <v>4</v>
      </c>
      <c r="G22" s="22">
        <v>4</v>
      </c>
      <c r="H22" s="68" t="s">
        <v>26</v>
      </c>
      <c r="I22" s="6">
        <v>0.1</v>
      </c>
      <c r="J22" s="92" t="s">
        <v>57</v>
      </c>
      <c r="K22" s="109" t="s">
        <v>226</v>
      </c>
      <c r="L22" s="109" t="s">
        <v>196</v>
      </c>
    </row>
  </sheetData>
  <mergeCells count="26">
    <mergeCell ref="A21:A22"/>
    <mergeCell ref="A14:G14"/>
    <mergeCell ref="A15:L15"/>
    <mergeCell ref="A16:L16"/>
    <mergeCell ref="A17:F17"/>
    <mergeCell ref="G17:L17"/>
    <mergeCell ref="A19:A20"/>
    <mergeCell ref="B19:L19"/>
    <mergeCell ref="A9:L9"/>
    <mergeCell ref="A10:L10"/>
    <mergeCell ref="A11:G11"/>
    <mergeCell ref="A12:G12"/>
    <mergeCell ref="A13:G13"/>
    <mergeCell ref="A8:L8"/>
    <mergeCell ref="B1:F1"/>
    <mergeCell ref="A2:G2"/>
    <mergeCell ref="H2:L2"/>
    <mergeCell ref="A3:I3"/>
    <mergeCell ref="J3:L3"/>
    <mergeCell ref="A4:G4"/>
    <mergeCell ref="H4:L4"/>
    <mergeCell ref="A5:G5"/>
    <mergeCell ref="H5:L5"/>
    <mergeCell ref="A6:I6"/>
    <mergeCell ref="J6:L6"/>
    <mergeCell ref="A7:L7"/>
  </mergeCells>
  <printOptions horizontalCentered="1"/>
  <pageMargins left="0.23622047244094491" right="0.23622047244094491" top="0.35433070866141736" bottom="0.35433070866141736" header="0.31496062992125984" footer="0.31496062992125984"/>
  <pageSetup paperSize="9" scale="5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97A-71B5-4060-85B5-94B2890D3A47}">
  <dimension ref="A1:K31"/>
  <sheetViews>
    <sheetView view="pageBreakPreview" topLeftCell="A21" zoomScaleNormal="100" zoomScaleSheetLayoutView="100" workbookViewId="0">
      <selection activeCell="F2" sqref="F2:I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247" t="s">
        <v>70</v>
      </c>
      <c r="G2" s="247"/>
      <c r="H2" s="247"/>
      <c r="I2" s="247"/>
      <c r="J2" s="25"/>
      <c r="K2" s="25"/>
    </row>
    <row r="3" spans="1:11" ht="30.6" customHeight="1" x14ac:dyDescent="0.3">
      <c r="A3" s="115" t="s">
        <v>19</v>
      </c>
      <c r="B3" s="115"/>
      <c r="C3" s="115"/>
      <c r="D3" s="115"/>
      <c r="E3" s="115"/>
      <c r="F3" s="115"/>
      <c r="G3" s="115"/>
      <c r="H3" s="164" t="s">
        <v>357</v>
      </c>
      <c r="I3" s="164"/>
      <c r="J3" s="27"/>
      <c r="K3" s="27"/>
    </row>
    <row r="4" spans="1:11" ht="32.450000000000003" customHeight="1" x14ac:dyDescent="0.3">
      <c r="A4" s="152" t="s">
        <v>20</v>
      </c>
      <c r="B4" s="152"/>
      <c r="C4" s="152"/>
      <c r="D4" s="152"/>
      <c r="E4" s="152"/>
      <c r="F4" s="151" t="s">
        <v>356</v>
      </c>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41" t="s">
        <v>24</v>
      </c>
      <c r="B6" s="142"/>
      <c r="C6" s="142"/>
      <c r="D6" s="142"/>
      <c r="E6" s="142"/>
      <c r="F6" s="142"/>
      <c r="G6" s="142"/>
      <c r="H6" s="143"/>
      <c r="I6" s="37" t="s">
        <v>62</v>
      </c>
      <c r="J6" s="32"/>
      <c r="K6" s="32"/>
    </row>
    <row r="7" spans="1:11" ht="30.75" hidden="1" customHeight="1" x14ac:dyDescent="0.3">
      <c r="A7" s="127" t="s">
        <v>83</v>
      </c>
      <c r="B7" s="128"/>
      <c r="C7" s="128"/>
      <c r="D7" s="128"/>
      <c r="E7" s="128"/>
      <c r="F7" s="128"/>
      <c r="G7" s="128"/>
      <c r="H7" s="129"/>
      <c r="I7" s="42">
        <v>0</v>
      </c>
      <c r="J7" s="34"/>
      <c r="K7" s="34"/>
    </row>
    <row r="8" spans="1:11" ht="28.5" customHeight="1" x14ac:dyDescent="0.3">
      <c r="A8" s="127" t="s">
        <v>85</v>
      </c>
      <c r="B8" s="128"/>
      <c r="C8" s="128"/>
      <c r="D8" s="128"/>
      <c r="E8" s="128"/>
      <c r="F8" s="128"/>
      <c r="G8" s="128"/>
      <c r="H8" s="129"/>
      <c r="I8" s="38">
        <f>I19-I7</f>
        <v>720000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258" t="s">
        <v>25</v>
      </c>
      <c r="B11" s="259"/>
      <c r="C11" s="259"/>
      <c r="D11" s="259"/>
      <c r="E11" s="259"/>
      <c r="F11" s="259"/>
      <c r="G11" s="259"/>
      <c r="H11" s="260"/>
      <c r="I11" s="95">
        <f>SUM(I7:J10)</f>
        <v>720000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358</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57" customHeight="1" x14ac:dyDescent="0.3">
      <c r="A15" s="116" t="s">
        <v>359</v>
      </c>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t="s">
        <v>99</v>
      </c>
      <c r="B18" s="165"/>
      <c r="C18" s="165"/>
      <c r="D18" s="165"/>
      <c r="E18" s="165"/>
      <c r="F18" s="165"/>
      <c r="G18" s="20">
        <v>1</v>
      </c>
      <c r="H18" s="10">
        <v>720000</v>
      </c>
      <c r="I18" s="10">
        <f>H18*G18</f>
        <v>720000</v>
      </c>
    </row>
    <row r="19" spans="1:9" ht="29.25" customHeight="1" x14ac:dyDescent="0.3">
      <c r="A19" s="195" t="s">
        <v>51</v>
      </c>
      <c r="B19" s="196"/>
      <c r="C19" s="196"/>
      <c r="D19" s="196"/>
      <c r="E19" s="196"/>
      <c r="F19" s="197"/>
      <c r="G19" s="96"/>
      <c r="H19" s="96"/>
      <c r="I19" s="97">
        <f>SUM(I18)</f>
        <v>720000</v>
      </c>
    </row>
    <row r="20" spans="1:9" ht="32.450000000000003" customHeight="1" x14ac:dyDescent="0.3">
      <c r="A20" s="115" t="s">
        <v>28</v>
      </c>
      <c r="B20" s="115"/>
      <c r="C20" s="115"/>
      <c r="D20" s="115"/>
      <c r="E20" s="115"/>
      <c r="F20" s="115"/>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66" t="str">
        <f>F4</f>
        <v>სოფელ სირაბიძეების წყალმომარაგება</v>
      </c>
      <c r="B22" s="166"/>
      <c r="C22" s="166"/>
      <c r="D22" s="166"/>
      <c r="E22" s="166"/>
      <c r="F22" s="19" t="s">
        <v>193</v>
      </c>
      <c r="G22" s="2" t="s">
        <v>34</v>
      </c>
      <c r="H22" s="2" t="s">
        <v>34</v>
      </c>
      <c r="I22" s="2" t="s">
        <v>34</v>
      </c>
    </row>
    <row r="23" spans="1:9" ht="33.75" customHeight="1" x14ac:dyDescent="0.3">
      <c r="A23" s="115" t="s">
        <v>29</v>
      </c>
      <c r="B23" s="115"/>
      <c r="C23" s="115"/>
      <c r="D23" s="115"/>
      <c r="E23" s="115"/>
      <c r="F23" s="115"/>
      <c r="G23" s="115"/>
      <c r="H23" s="115"/>
      <c r="I23" s="115"/>
    </row>
    <row r="24" spans="1:9" ht="45.75" customHeight="1" x14ac:dyDescent="0.3">
      <c r="A24" s="116" t="s">
        <v>388</v>
      </c>
      <c r="B24" s="116"/>
      <c r="C24" s="116"/>
      <c r="D24" s="116"/>
      <c r="E24" s="116"/>
      <c r="F24" s="116"/>
      <c r="G24" s="116"/>
      <c r="H24" s="116"/>
      <c r="I24" s="116"/>
    </row>
    <row r="25" spans="1:9" ht="45.75" customHeight="1" x14ac:dyDescent="0.3">
      <c r="A25" s="101" t="s">
        <v>20</v>
      </c>
      <c r="B25" s="102"/>
      <c r="C25" s="102"/>
      <c r="D25" s="103"/>
      <c r="E25" s="15" t="s">
        <v>155</v>
      </c>
      <c r="F25" s="15" t="s">
        <v>156</v>
      </c>
      <c r="G25" s="15" t="s">
        <v>157</v>
      </c>
      <c r="H25" s="15" t="s">
        <v>158</v>
      </c>
      <c r="I25" s="15" t="s">
        <v>159</v>
      </c>
    </row>
    <row r="26" spans="1:9" ht="36" customHeight="1" x14ac:dyDescent="0.3">
      <c r="A26" s="175" t="str">
        <f>A22</f>
        <v>სოფელ სირაბიძეების წყალმომარაგება</v>
      </c>
      <c r="B26" s="176"/>
      <c r="C26" s="176"/>
      <c r="D26" s="177"/>
      <c r="E26" s="2">
        <v>0</v>
      </c>
      <c r="F26" s="2">
        <f>I19</f>
        <v>720000</v>
      </c>
      <c r="G26" s="2">
        <v>0</v>
      </c>
      <c r="H26" s="2">
        <v>0</v>
      </c>
      <c r="I26" s="2">
        <v>0</v>
      </c>
    </row>
    <row r="27" spans="1:9" ht="66" customHeight="1" x14ac:dyDescent="0.3">
      <c r="A27" s="167" t="s">
        <v>53</v>
      </c>
      <c r="B27" s="167"/>
      <c r="C27" s="167"/>
      <c r="D27" s="167"/>
      <c r="E27" s="160" t="s">
        <v>64</v>
      </c>
      <c r="F27" s="161"/>
      <c r="G27" s="161"/>
      <c r="H27" s="161"/>
      <c r="I27" s="162"/>
    </row>
    <row r="29" spans="1:9" ht="40.5" customHeight="1" x14ac:dyDescent="0.3">
      <c r="A29" s="16" t="s">
        <v>46</v>
      </c>
      <c r="B29" s="152" t="s">
        <v>30</v>
      </c>
      <c r="C29" s="152"/>
      <c r="D29" s="152"/>
      <c r="E29" s="152"/>
      <c r="F29" s="152"/>
      <c r="G29" s="152"/>
      <c r="H29" s="152"/>
      <c r="I29" s="152"/>
    </row>
    <row r="30" spans="1:9" ht="55.5" customHeight="1" x14ac:dyDescent="0.3">
      <c r="A30" s="181" t="s">
        <v>387</v>
      </c>
      <c r="B30" s="15" t="s">
        <v>13</v>
      </c>
      <c r="C30" s="15" t="s">
        <v>90</v>
      </c>
      <c r="D30" s="15" t="s">
        <v>91</v>
      </c>
      <c r="E30" s="15" t="s">
        <v>14</v>
      </c>
      <c r="F30" s="15" t="s">
        <v>33</v>
      </c>
      <c r="G30" s="15" t="s">
        <v>40</v>
      </c>
      <c r="H30" s="15" t="s">
        <v>15</v>
      </c>
      <c r="I30" s="15" t="s">
        <v>16</v>
      </c>
    </row>
    <row r="31" spans="1:9" ht="142.5" customHeight="1" x14ac:dyDescent="0.3">
      <c r="A31" s="181"/>
      <c r="B31" s="7" t="s">
        <v>355</v>
      </c>
      <c r="C31" s="7">
        <v>0</v>
      </c>
      <c r="D31" s="7">
        <v>1</v>
      </c>
      <c r="E31" s="7" t="s">
        <v>26</v>
      </c>
      <c r="F31" s="11">
        <v>0.1</v>
      </c>
      <c r="G31" s="100" t="s">
        <v>57</v>
      </c>
      <c r="H31" s="74" t="s">
        <v>58</v>
      </c>
      <c r="I31" s="74" t="s">
        <v>59</v>
      </c>
    </row>
  </sheetData>
  <mergeCells count="33">
    <mergeCell ref="B29:I29"/>
    <mergeCell ref="A30:A31"/>
    <mergeCell ref="A22:E22"/>
    <mergeCell ref="A23:I23"/>
    <mergeCell ref="A24:I24"/>
    <mergeCell ref="A26:D26"/>
    <mergeCell ref="A27:D27"/>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77" orientation="landscape" r:id="rId1"/>
  <rowBreaks count="1" manualBreakCount="1">
    <brk id="2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DA69-2BB7-4C73-9D00-AF5E2BF3E22C}">
  <dimension ref="A1:K31"/>
  <sheetViews>
    <sheetView view="pageBreakPreview" topLeftCell="A26" zoomScaleNormal="100" zoomScaleSheetLayoutView="100" workbookViewId="0">
      <selection activeCell="D31" sqref="D31"/>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247" t="s">
        <v>70</v>
      </c>
      <c r="G2" s="247"/>
      <c r="H2" s="247"/>
      <c r="I2" s="247"/>
      <c r="J2" s="25"/>
      <c r="K2" s="25"/>
    </row>
    <row r="3" spans="1:11" ht="30.6" customHeight="1" x14ac:dyDescent="0.3">
      <c r="A3" s="115" t="s">
        <v>19</v>
      </c>
      <c r="B3" s="115"/>
      <c r="C3" s="115"/>
      <c r="D3" s="115"/>
      <c r="E3" s="115"/>
      <c r="F3" s="115"/>
      <c r="G3" s="115"/>
      <c r="H3" s="164" t="s">
        <v>352</v>
      </c>
      <c r="I3" s="164"/>
      <c r="J3" s="27"/>
      <c r="K3" s="27"/>
    </row>
    <row r="4" spans="1:11" ht="32.450000000000003" customHeight="1" x14ac:dyDescent="0.3">
      <c r="A4" s="152" t="s">
        <v>20</v>
      </c>
      <c r="B4" s="152"/>
      <c r="C4" s="152"/>
      <c r="D4" s="152"/>
      <c r="E4" s="152"/>
      <c r="F4" s="151" t="s">
        <v>353</v>
      </c>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41" t="s">
        <v>24</v>
      </c>
      <c r="B6" s="142"/>
      <c r="C6" s="142"/>
      <c r="D6" s="142"/>
      <c r="E6" s="142"/>
      <c r="F6" s="142"/>
      <c r="G6" s="142"/>
      <c r="H6" s="143"/>
      <c r="I6" s="37" t="s">
        <v>62</v>
      </c>
      <c r="J6" s="32"/>
      <c r="K6" s="32"/>
    </row>
    <row r="7" spans="1:11" ht="30.75" hidden="1" customHeight="1" x14ac:dyDescent="0.3">
      <c r="A7" s="127" t="s">
        <v>83</v>
      </c>
      <c r="B7" s="128"/>
      <c r="C7" s="128"/>
      <c r="D7" s="128"/>
      <c r="E7" s="128"/>
      <c r="F7" s="128"/>
      <c r="G7" s="128"/>
      <c r="H7" s="129"/>
      <c r="I7" s="42">
        <v>0</v>
      </c>
      <c r="J7" s="34"/>
      <c r="K7" s="34"/>
    </row>
    <row r="8" spans="1:11" ht="28.5" customHeight="1" x14ac:dyDescent="0.3">
      <c r="A8" s="127" t="s">
        <v>85</v>
      </c>
      <c r="B8" s="128"/>
      <c r="C8" s="128"/>
      <c r="D8" s="128"/>
      <c r="E8" s="128"/>
      <c r="F8" s="128"/>
      <c r="G8" s="128"/>
      <c r="H8" s="129"/>
      <c r="I8" s="38">
        <f>I19-I7</f>
        <v>250000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258" t="s">
        <v>25</v>
      </c>
      <c r="B11" s="259"/>
      <c r="C11" s="259"/>
      <c r="D11" s="259"/>
      <c r="E11" s="259"/>
      <c r="F11" s="259"/>
      <c r="G11" s="259"/>
      <c r="H11" s="260"/>
      <c r="I11" s="95">
        <f>SUM(I7:J10)</f>
        <v>250000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354</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57" customHeight="1" x14ac:dyDescent="0.3">
      <c r="A15" s="116" t="s">
        <v>391</v>
      </c>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t="s">
        <v>99</v>
      </c>
      <c r="B18" s="165"/>
      <c r="C18" s="165"/>
      <c r="D18" s="165"/>
      <c r="E18" s="165"/>
      <c r="F18" s="165"/>
      <c r="G18" s="20">
        <v>1</v>
      </c>
      <c r="H18" s="10">
        <v>250000</v>
      </c>
      <c r="I18" s="10">
        <f>H18*G18</f>
        <v>250000</v>
      </c>
    </row>
    <row r="19" spans="1:9" ht="29.25" customHeight="1" x14ac:dyDescent="0.3">
      <c r="A19" s="195" t="s">
        <v>51</v>
      </c>
      <c r="B19" s="196"/>
      <c r="C19" s="196"/>
      <c r="D19" s="196"/>
      <c r="E19" s="196"/>
      <c r="F19" s="197"/>
      <c r="G19" s="96"/>
      <c r="H19" s="96"/>
      <c r="I19" s="97">
        <f>SUM(I18)</f>
        <v>250000</v>
      </c>
    </row>
    <row r="20" spans="1:9" ht="32.450000000000003" customHeight="1" x14ac:dyDescent="0.3">
      <c r="A20" s="115" t="s">
        <v>28</v>
      </c>
      <c r="B20" s="115"/>
      <c r="C20" s="115"/>
      <c r="D20" s="115"/>
      <c r="E20" s="115"/>
      <c r="F20" s="115"/>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66" t="str">
        <f>F4</f>
        <v>პირველი მაისის სოციალური სახლისათვის  სასმელი წყლის სისტემის მოწყობა</v>
      </c>
      <c r="B22" s="166"/>
      <c r="C22" s="166"/>
      <c r="D22" s="166"/>
      <c r="E22" s="166"/>
      <c r="F22" s="19" t="s">
        <v>193</v>
      </c>
      <c r="G22" s="2" t="s">
        <v>34</v>
      </c>
      <c r="H22" s="2" t="s">
        <v>34</v>
      </c>
      <c r="I22" s="2" t="s">
        <v>34</v>
      </c>
    </row>
    <row r="23" spans="1:9" ht="33.75" customHeight="1" x14ac:dyDescent="0.3">
      <c r="A23" s="115" t="s">
        <v>29</v>
      </c>
      <c r="B23" s="115"/>
      <c r="C23" s="115"/>
      <c r="D23" s="115"/>
      <c r="E23" s="115"/>
      <c r="F23" s="115"/>
      <c r="G23" s="115"/>
      <c r="H23" s="115"/>
      <c r="I23" s="115"/>
    </row>
    <row r="24" spans="1:9" ht="45.75" customHeight="1" x14ac:dyDescent="0.3">
      <c r="A24" s="116" t="s">
        <v>388</v>
      </c>
      <c r="B24" s="116"/>
      <c r="C24" s="116"/>
      <c r="D24" s="116"/>
      <c r="E24" s="116"/>
      <c r="F24" s="116"/>
      <c r="G24" s="116"/>
      <c r="H24" s="116"/>
      <c r="I24" s="116"/>
    </row>
    <row r="25" spans="1:9" ht="45.75" customHeight="1" x14ac:dyDescent="0.3">
      <c r="A25" s="101" t="s">
        <v>20</v>
      </c>
      <c r="B25" s="102"/>
      <c r="C25" s="102"/>
      <c r="D25" s="103"/>
      <c r="E25" s="15" t="s">
        <v>155</v>
      </c>
      <c r="F25" s="15" t="s">
        <v>156</v>
      </c>
      <c r="G25" s="15" t="s">
        <v>157</v>
      </c>
      <c r="H25" s="15" t="s">
        <v>158</v>
      </c>
      <c r="I25" s="15" t="s">
        <v>159</v>
      </c>
    </row>
    <row r="26" spans="1:9" ht="36" customHeight="1" x14ac:dyDescent="0.3">
      <c r="A26" s="175" t="str">
        <f>A22</f>
        <v>პირველი მაისის სოციალური სახლისათვის  სასმელი წყლის სისტემის მოწყობა</v>
      </c>
      <c r="B26" s="176"/>
      <c r="C26" s="176"/>
      <c r="D26" s="177"/>
      <c r="E26" s="2">
        <v>0</v>
      </c>
      <c r="F26" s="2">
        <f>I19</f>
        <v>250000</v>
      </c>
      <c r="G26" s="2">
        <v>0</v>
      </c>
      <c r="H26" s="2">
        <v>0</v>
      </c>
      <c r="I26" s="2">
        <v>0</v>
      </c>
    </row>
    <row r="27" spans="1:9" ht="66" customHeight="1" x14ac:dyDescent="0.3">
      <c r="A27" s="167" t="s">
        <v>53</v>
      </c>
      <c r="B27" s="167"/>
      <c r="C27" s="167"/>
      <c r="D27" s="167"/>
      <c r="E27" s="160" t="s">
        <v>64</v>
      </c>
      <c r="F27" s="161"/>
      <c r="G27" s="161"/>
      <c r="H27" s="161"/>
      <c r="I27" s="162"/>
    </row>
    <row r="29" spans="1:9" ht="40.5" customHeight="1" x14ac:dyDescent="0.3">
      <c r="A29" s="16" t="s">
        <v>46</v>
      </c>
      <c r="B29" s="152" t="s">
        <v>30</v>
      </c>
      <c r="C29" s="152"/>
      <c r="D29" s="152"/>
      <c r="E29" s="152"/>
      <c r="F29" s="152"/>
      <c r="G29" s="152"/>
      <c r="H29" s="152"/>
      <c r="I29" s="152"/>
    </row>
    <row r="30" spans="1:9" ht="55.5" customHeight="1" x14ac:dyDescent="0.3">
      <c r="A30" s="181" t="s">
        <v>387</v>
      </c>
      <c r="B30" s="15" t="s">
        <v>13</v>
      </c>
      <c r="C30" s="15" t="s">
        <v>90</v>
      </c>
      <c r="D30" s="15" t="s">
        <v>91</v>
      </c>
      <c r="E30" s="15" t="s">
        <v>14</v>
      </c>
      <c r="F30" s="15" t="s">
        <v>33</v>
      </c>
      <c r="G30" s="15" t="s">
        <v>40</v>
      </c>
      <c r="H30" s="15" t="s">
        <v>15</v>
      </c>
      <c r="I30" s="15" t="s">
        <v>16</v>
      </c>
    </row>
    <row r="31" spans="1:9" ht="142.5" customHeight="1" x14ac:dyDescent="0.3">
      <c r="A31" s="181"/>
      <c r="B31" s="7" t="s">
        <v>355</v>
      </c>
      <c r="C31" s="7">
        <v>0</v>
      </c>
      <c r="D31" s="7">
        <v>1</v>
      </c>
      <c r="E31" s="7" t="s">
        <v>26</v>
      </c>
      <c r="F31" s="11">
        <v>0.1</v>
      </c>
      <c r="G31" s="100" t="s">
        <v>57</v>
      </c>
      <c r="H31" s="74" t="s">
        <v>58</v>
      </c>
      <c r="I31" s="74" t="s">
        <v>59</v>
      </c>
    </row>
  </sheetData>
  <mergeCells count="33">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F20"/>
    <mergeCell ref="A30:A31"/>
    <mergeCell ref="A22:E22"/>
    <mergeCell ref="A23:I23"/>
    <mergeCell ref="A24:I24"/>
    <mergeCell ref="A27:D27"/>
    <mergeCell ref="B29:I29"/>
    <mergeCell ref="E27:I27"/>
    <mergeCell ref="A26:D26"/>
  </mergeCells>
  <printOptions horizontalCentered="1"/>
  <pageMargins left="0.31496062992125984" right="0.31496062992125984" top="0.35433070866141736" bottom="0.35433070866141736" header="0.31496062992125984" footer="0.31496062992125984"/>
  <pageSetup paperSize="9" scale="77" orientation="landscape" r:id="rId1"/>
  <rowBreaks count="1" manualBreakCount="1">
    <brk id="2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BAF3-5524-43A8-838C-55FC3297F3D6}">
  <dimension ref="A1:K32"/>
  <sheetViews>
    <sheetView view="pageBreakPreview" topLeftCell="A20" zoomScaleNormal="100" zoomScaleSheetLayoutView="100" workbookViewId="0">
      <selection activeCell="E27" sqref="E27:I27"/>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c r="G2" s="151"/>
      <c r="H2" s="151"/>
      <c r="I2" s="151"/>
      <c r="J2" s="25"/>
      <c r="K2" s="25"/>
    </row>
    <row r="3" spans="1:11" ht="30.6" customHeight="1" x14ac:dyDescent="0.3">
      <c r="A3" s="115" t="s">
        <v>19</v>
      </c>
      <c r="B3" s="115"/>
      <c r="C3" s="115"/>
      <c r="D3" s="115"/>
      <c r="E3" s="115"/>
      <c r="F3" s="115"/>
      <c r="G3" s="115"/>
      <c r="H3" s="164" t="s">
        <v>50</v>
      </c>
      <c r="I3" s="164"/>
      <c r="J3" s="27"/>
      <c r="K3" s="27"/>
    </row>
    <row r="4" spans="1:11" ht="32.450000000000003" customHeight="1" x14ac:dyDescent="0.3">
      <c r="A4" s="152" t="s">
        <v>20</v>
      </c>
      <c r="B4" s="152"/>
      <c r="C4" s="152"/>
      <c r="D4" s="152"/>
      <c r="E4" s="152"/>
      <c r="F4" s="151"/>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41" t="s">
        <v>24</v>
      </c>
      <c r="B6" s="142"/>
      <c r="C6" s="142"/>
      <c r="D6" s="142"/>
      <c r="E6" s="142"/>
      <c r="F6" s="142"/>
      <c r="G6" s="142"/>
      <c r="H6" s="143"/>
      <c r="I6" s="37" t="s">
        <v>62</v>
      </c>
      <c r="J6" s="32"/>
      <c r="K6" s="32"/>
    </row>
    <row r="7" spans="1:11" ht="30.75" customHeight="1" x14ac:dyDescent="0.3">
      <c r="A7" s="127" t="s">
        <v>83</v>
      </c>
      <c r="B7" s="128"/>
      <c r="C7" s="128"/>
      <c r="D7" s="128"/>
      <c r="E7" s="128"/>
      <c r="F7" s="128"/>
      <c r="G7" s="128"/>
      <c r="H7" s="129"/>
      <c r="I7" s="42">
        <v>0</v>
      </c>
      <c r="J7" s="34"/>
      <c r="K7" s="34"/>
    </row>
    <row r="8" spans="1:11" ht="28.5" customHeight="1" x14ac:dyDescent="0.3">
      <c r="A8" s="127" t="s">
        <v>85</v>
      </c>
      <c r="B8" s="128"/>
      <c r="C8" s="128"/>
      <c r="D8" s="128"/>
      <c r="E8" s="128"/>
      <c r="F8" s="128"/>
      <c r="G8" s="128"/>
      <c r="H8" s="129"/>
      <c r="I8" s="38">
        <f>I19-I7</f>
        <v>0</v>
      </c>
      <c r="J8" s="33"/>
      <c r="K8" s="33"/>
    </row>
    <row r="9" spans="1:11" ht="24.75" customHeight="1" x14ac:dyDescent="0.3">
      <c r="A9" s="127" t="s">
        <v>84</v>
      </c>
      <c r="B9" s="128"/>
      <c r="C9" s="128"/>
      <c r="D9" s="128"/>
      <c r="E9" s="128"/>
      <c r="F9" s="128"/>
      <c r="G9" s="128"/>
      <c r="H9" s="129"/>
      <c r="I9" s="16"/>
      <c r="J9" s="34"/>
      <c r="K9" s="34"/>
    </row>
    <row r="10" spans="1:11" ht="26.25" customHeight="1" x14ac:dyDescent="0.3">
      <c r="A10" s="157" t="s">
        <v>41</v>
      </c>
      <c r="B10" s="158"/>
      <c r="C10" s="158"/>
      <c r="D10" s="158"/>
      <c r="E10" s="158"/>
      <c r="F10" s="158"/>
      <c r="G10" s="158"/>
      <c r="H10" s="159"/>
      <c r="I10" s="8"/>
      <c r="J10" s="34"/>
      <c r="K10" s="34"/>
    </row>
    <row r="11" spans="1:11" ht="34.15" customHeight="1" x14ac:dyDescent="0.3">
      <c r="A11" s="141" t="s">
        <v>25</v>
      </c>
      <c r="B11" s="142"/>
      <c r="C11" s="142"/>
      <c r="D11" s="142"/>
      <c r="E11" s="142"/>
      <c r="F11" s="142"/>
      <c r="G11" s="142"/>
      <c r="H11" s="143"/>
      <c r="I11" s="95">
        <f>SUM(I7:J10)</f>
        <v>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57" customHeight="1" x14ac:dyDescent="0.3">
      <c r="A15" s="116"/>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f>F4</f>
        <v>0</v>
      </c>
      <c r="B18" s="165"/>
      <c r="C18" s="165"/>
      <c r="D18" s="165"/>
      <c r="E18" s="165"/>
      <c r="F18" s="165"/>
      <c r="G18" s="20"/>
      <c r="H18" s="10"/>
      <c r="I18" s="10"/>
    </row>
    <row r="19" spans="1:9" ht="29.25" customHeight="1" x14ac:dyDescent="0.3">
      <c r="A19" s="195" t="s">
        <v>51</v>
      </c>
      <c r="B19" s="196"/>
      <c r="C19" s="196"/>
      <c r="D19" s="196"/>
      <c r="E19" s="196"/>
      <c r="F19" s="197"/>
      <c r="G19" s="96"/>
      <c r="H19" s="96"/>
      <c r="I19" s="97"/>
    </row>
    <row r="20" spans="1:9" ht="32.450000000000003" customHeight="1" x14ac:dyDescent="0.3">
      <c r="A20" s="115" t="s">
        <v>28</v>
      </c>
      <c r="B20" s="115"/>
      <c r="C20" s="115"/>
      <c r="D20" s="115"/>
      <c r="E20" s="115"/>
      <c r="F20" s="115"/>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66"/>
      <c r="B22" s="166"/>
      <c r="C22" s="166"/>
      <c r="D22" s="166"/>
      <c r="E22" s="166"/>
      <c r="F22" s="19" t="s">
        <v>193</v>
      </c>
      <c r="G22" s="2" t="s">
        <v>34</v>
      </c>
      <c r="H22" s="2" t="s">
        <v>34</v>
      </c>
      <c r="I22" s="2" t="s">
        <v>34</v>
      </c>
    </row>
    <row r="23" spans="1:9" ht="33.75" customHeight="1" x14ac:dyDescent="0.3">
      <c r="A23" s="115" t="s">
        <v>29</v>
      </c>
      <c r="B23" s="115"/>
      <c r="C23" s="115"/>
      <c r="D23" s="115"/>
      <c r="E23" s="115"/>
      <c r="F23" s="115"/>
      <c r="G23" s="115"/>
      <c r="H23" s="115"/>
      <c r="I23" s="115"/>
    </row>
    <row r="24" spans="1:9" ht="45.75" customHeight="1" x14ac:dyDescent="0.3">
      <c r="A24" s="116"/>
      <c r="B24" s="116"/>
      <c r="C24" s="116"/>
      <c r="D24" s="116"/>
      <c r="E24" s="116"/>
      <c r="F24" s="116"/>
      <c r="G24" s="116"/>
      <c r="H24" s="116"/>
      <c r="I24" s="116"/>
    </row>
    <row r="25" spans="1:9" ht="45.75" customHeight="1" x14ac:dyDescent="0.3">
      <c r="A25" s="101" t="s">
        <v>20</v>
      </c>
      <c r="B25" s="102"/>
      <c r="C25" s="102"/>
      <c r="D25" s="103"/>
      <c r="E25" s="15" t="s">
        <v>155</v>
      </c>
      <c r="F25" s="15" t="s">
        <v>156</v>
      </c>
      <c r="G25" s="15" t="s">
        <v>157</v>
      </c>
      <c r="H25" s="15" t="s">
        <v>158</v>
      </c>
      <c r="I25" s="15" t="s">
        <v>159</v>
      </c>
    </row>
    <row r="26" spans="1:9" ht="45.75" customHeight="1" x14ac:dyDescent="0.3">
      <c r="A26" s="104"/>
      <c r="B26" s="105"/>
      <c r="C26" s="105"/>
      <c r="D26" s="106"/>
      <c r="E26" s="2"/>
      <c r="F26" s="2"/>
      <c r="G26" s="2"/>
      <c r="H26" s="2"/>
      <c r="I26" s="2"/>
    </row>
    <row r="27" spans="1:9" ht="66" customHeight="1" x14ac:dyDescent="0.3">
      <c r="A27" s="167" t="s">
        <v>53</v>
      </c>
      <c r="B27" s="167"/>
      <c r="C27" s="167"/>
      <c r="D27" s="167"/>
      <c r="E27" s="160"/>
      <c r="F27" s="161"/>
      <c r="G27" s="161"/>
      <c r="H27" s="161"/>
      <c r="I27" s="162"/>
    </row>
    <row r="29" spans="1:9" ht="40.5" customHeight="1" x14ac:dyDescent="0.3">
      <c r="A29" s="16" t="s">
        <v>46</v>
      </c>
      <c r="B29" s="152" t="s">
        <v>30</v>
      </c>
      <c r="C29" s="152"/>
      <c r="D29" s="152"/>
      <c r="E29" s="152"/>
      <c r="F29" s="152"/>
      <c r="G29" s="152"/>
      <c r="H29" s="152"/>
      <c r="I29" s="152"/>
    </row>
    <row r="30" spans="1:9" ht="55.5" customHeight="1" x14ac:dyDescent="0.3">
      <c r="A30" s="181"/>
      <c r="B30" s="15" t="s">
        <v>13</v>
      </c>
      <c r="C30" s="15" t="s">
        <v>90</v>
      </c>
      <c r="D30" s="15" t="s">
        <v>91</v>
      </c>
      <c r="E30" s="15" t="s">
        <v>14</v>
      </c>
      <c r="F30" s="15" t="s">
        <v>33</v>
      </c>
      <c r="G30" s="15" t="s">
        <v>40</v>
      </c>
      <c r="H30" s="15" t="s">
        <v>15</v>
      </c>
      <c r="I30" s="15" t="s">
        <v>16</v>
      </c>
    </row>
    <row r="31" spans="1:9" ht="102.75" customHeight="1" x14ac:dyDescent="0.3">
      <c r="A31" s="181"/>
      <c r="B31" s="7"/>
      <c r="C31" s="7"/>
      <c r="D31" s="7"/>
      <c r="E31" s="7"/>
      <c r="F31" s="11"/>
      <c r="G31" s="59"/>
      <c r="H31" s="13"/>
      <c r="I31" s="13"/>
    </row>
    <row r="32" spans="1:9" ht="111.75" customHeight="1" x14ac:dyDescent="0.3">
      <c r="A32" s="181"/>
      <c r="B32" s="7"/>
      <c r="C32" s="7"/>
      <c r="D32" s="7"/>
      <c r="E32" s="7"/>
      <c r="F32" s="11"/>
      <c r="G32" s="59"/>
      <c r="H32" s="13"/>
      <c r="I32" s="13"/>
    </row>
  </sheetData>
  <mergeCells count="32">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F20"/>
    <mergeCell ref="A30:A32"/>
    <mergeCell ref="A22:E22"/>
    <mergeCell ref="A23:I23"/>
    <mergeCell ref="A24:I24"/>
    <mergeCell ref="A27:D27"/>
    <mergeCell ref="B29:I29"/>
    <mergeCell ref="E27:I27"/>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6"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9633-2A27-466F-937F-CF2FAE828AE3}">
  <dimension ref="A1:K32"/>
  <sheetViews>
    <sheetView view="pageBreakPreview" topLeftCell="A19" zoomScaleNormal="100" zoomScaleSheetLayoutView="100" workbookViewId="0">
      <selection activeCell="A8" sqref="A8:H8"/>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c r="G2" s="151"/>
      <c r="H2" s="151"/>
      <c r="I2" s="151"/>
      <c r="J2" s="25"/>
      <c r="K2" s="25"/>
    </row>
    <row r="3" spans="1:11" ht="30.6" customHeight="1" x14ac:dyDescent="0.3">
      <c r="A3" s="115" t="s">
        <v>19</v>
      </c>
      <c r="B3" s="115"/>
      <c r="C3" s="115"/>
      <c r="D3" s="115"/>
      <c r="E3" s="115"/>
      <c r="F3" s="115"/>
      <c r="G3" s="115"/>
      <c r="H3" s="164" t="s">
        <v>50</v>
      </c>
      <c r="I3" s="164"/>
      <c r="J3" s="27"/>
      <c r="K3" s="27"/>
    </row>
    <row r="4" spans="1:11" ht="32.450000000000003" customHeight="1" x14ac:dyDescent="0.3">
      <c r="A4" s="152" t="s">
        <v>20</v>
      </c>
      <c r="B4" s="152"/>
      <c r="C4" s="152"/>
      <c r="D4" s="152"/>
      <c r="E4" s="152"/>
      <c r="F4" s="151"/>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41" t="s">
        <v>24</v>
      </c>
      <c r="B6" s="142"/>
      <c r="C6" s="142"/>
      <c r="D6" s="142"/>
      <c r="E6" s="142"/>
      <c r="F6" s="142"/>
      <c r="G6" s="142"/>
      <c r="H6" s="143"/>
      <c r="I6" s="37" t="s">
        <v>62</v>
      </c>
      <c r="J6" s="32"/>
      <c r="K6" s="32"/>
    </row>
    <row r="7" spans="1:11" ht="30.75" customHeight="1" x14ac:dyDescent="0.3">
      <c r="A7" s="127" t="s">
        <v>83</v>
      </c>
      <c r="B7" s="128"/>
      <c r="C7" s="128"/>
      <c r="D7" s="128"/>
      <c r="E7" s="128"/>
      <c r="F7" s="128"/>
      <c r="G7" s="128"/>
      <c r="H7" s="129"/>
      <c r="I7" s="42">
        <f>I19</f>
        <v>0</v>
      </c>
      <c r="J7" s="34"/>
      <c r="K7" s="34"/>
    </row>
    <row r="8" spans="1:11" ht="28.5" customHeight="1" x14ac:dyDescent="0.3">
      <c r="A8" s="127" t="s">
        <v>85</v>
      </c>
      <c r="B8" s="128"/>
      <c r="C8" s="128"/>
      <c r="D8" s="128"/>
      <c r="E8" s="128"/>
      <c r="F8" s="128"/>
      <c r="G8" s="128"/>
      <c r="H8" s="129"/>
      <c r="I8" s="38">
        <f>I19-I7</f>
        <v>0</v>
      </c>
      <c r="J8" s="33"/>
      <c r="K8" s="33"/>
    </row>
    <row r="9" spans="1:11" ht="24.75" customHeight="1" x14ac:dyDescent="0.3">
      <c r="A9" s="127" t="s">
        <v>84</v>
      </c>
      <c r="B9" s="128"/>
      <c r="C9" s="128"/>
      <c r="D9" s="128"/>
      <c r="E9" s="128"/>
      <c r="F9" s="128"/>
      <c r="G9" s="128"/>
      <c r="H9" s="129"/>
      <c r="I9" s="16"/>
      <c r="J9" s="34"/>
      <c r="K9" s="34"/>
    </row>
    <row r="10" spans="1:11" ht="26.25" customHeight="1" x14ac:dyDescent="0.3">
      <c r="A10" s="157" t="s">
        <v>41</v>
      </c>
      <c r="B10" s="158"/>
      <c r="C10" s="158"/>
      <c r="D10" s="158"/>
      <c r="E10" s="158"/>
      <c r="F10" s="158"/>
      <c r="G10" s="158"/>
      <c r="H10" s="159"/>
      <c r="I10" s="8"/>
      <c r="J10" s="34"/>
      <c r="K10" s="34"/>
    </row>
    <row r="11" spans="1:11" ht="34.15" customHeight="1" x14ac:dyDescent="0.3">
      <c r="A11" s="141" t="s">
        <v>25</v>
      </c>
      <c r="B11" s="142"/>
      <c r="C11" s="142"/>
      <c r="D11" s="142"/>
      <c r="E11" s="142"/>
      <c r="F11" s="142"/>
      <c r="G11" s="142"/>
      <c r="H11" s="143"/>
      <c r="I11" s="95">
        <f>SUM(I7:J10)</f>
        <v>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57" customHeight="1" x14ac:dyDescent="0.3">
      <c r="A15" s="116"/>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f>F4</f>
        <v>0</v>
      </c>
      <c r="B18" s="165"/>
      <c r="C18" s="165"/>
      <c r="D18" s="165"/>
      <c r="E18" s="165"/>
      <c r="F18" s="165"/>
      <c r="G18" s="20"/>
      <c r="H18" s="10"/>
      <c r="I18" s="10">
        <f>H18*G18</f>
        <v>0</v>
      </c>
    </row>
    <row r="19" spans="1:9" ht="29.25" customHeight="1" x14ac:dyDescent="0.3">
      <c r="A19" s="195" t="s">
        <v>51</v>
      </c>
      <c r="B19" s="196"/>
      <c r="C19" s="196"/>
      <c r="D19" s="196"/>
      <c r="E19" s="196"/>
      <c r="F19" s="197"/>
      <c r="G19" s="96"/>
      <c r="H19" s="96"/>
      <c r="I19" s="97">
        <f>SUM(I18)</f>
        <v>0</v>
      </c>
    </row>
    <row r="20" spans="1:9" ht="32.450000000000003" customHeight="1" x14ac:dyDescent="0.3">
      <c r="A20" s="115" t="s">
        <v>28</v>
      </c>
      <c r="B20" s="115"/>
      <c r="C20" s="115"/>
      <c r="D20" s="115"/>
      <c r="E20" s="115"/>
      <c r="F20" s="115"/>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66"/>
      <c r="B22" s="166"/>
      <c r="C22" s="166"/>
      <c r="D22" s="166"/>
      <c r="E22" s="166"/>
      <c r="F22" s="19" t="s">
        <v>193</v>
      </c>
      <c r="G22" s="2" t="s">
        <v>34</v>
      </c>
      <c r="H22" s="2" t="s">
        <v>34</v>
      </c>
      <c r="I22" s="2" t="s">
        <v>34</v>
      </c>
    </row>
    <row r="23" spans="1:9" ht="33.75" customHeight="1" x14ac:dyDescent="0.3">
      <c r="A23" s="115" t="s">
        <v>29</v>
      </c>
      <c r="B23" s="115"/>
      <c r="C23" s="115"/>
      <c r="D23" s="115"/>
      <c r="E23" s="115"/>
      <c r="F23" s="115"/>
      <c r="G23" s="115"/>
      <c r="H23" s="115"/>
      <c r="I23" s="115"/>
    </row>
    <row r="24" spans="1:9" ht="45.75" customHeight="1" x14ac:dyDescent="0.3">
      <c r="A24" s="116"/>
      <c r="B24" s="116"/>
      <c r="C24" s="116"/>
      <c r="D24" s="116"/>
      <c r="E24" s="116"/>
      <c r="F24" s="116"/>
      <c r="G24" s="116"/>
      <c r="H24" s="116"/>
      <c r="I24" s="116"/>
    </row>
    <row r="25" spans="1:9" ht="45.75" customHeight="1" x14ac:dyDescent="0.3">
      <c r="A25" s="198" t="s">
        <v>20</v>
      </c>
      <c r="B25" s="199"/>
      <c r="C25" s="199"/>
      <c r="D25" s="200"/>
      <c r="E25" s="15" t="s">
        <v>155</v>
      </c>
      <c r="F25" s="15" t="s">
        <v>156</v>
      </c>
      <c r="G25" s="15" t="s">
        <v>157</v>
      </c>
      <c r="H25" s="15" t="s">
        <v>158</v>
      </c>
      <c r="I25" s="15" t="s">
        <v>159</v>
      </c>
    </row>
    <row r="26" spans="1:9" ht="45.75" customHeight="1" x14ac:dyDescent="0.3">
      <c r="A26" s="261"/>
      <c r="B26" s="262"/>
      <c r="C26" s="262"/>
      <c r="D26" s="263"/>
      <c r="E26" s="2"/>
      <c r="F26" s="2"/>
      <c r="G26" s="2"/>
      <c r="H26" s="2"/>
      <c r="I26" s="2"/>
    </row>
    <row r="27" spans="1:9" ht="66" customHeight="1" x14ac:dyDescent="0.3">
      <c r="A27" s="167" t="s">
        <v>53</v>
      </c>
      <c r="B27" s="167"/>
      <c r="C27" s="167"/>
      <c r="D27" s="167"/>
      <c r="E27" s="160"/>
      <c r="F27" s="161"/>
      <c r="G27" s="161"/>
      <c r="H27" s="161"/>
      <c r="I27" s="162"/>
    </row>
    <row r="29" spans="1:9" ht="40.5" customHeight="1" x14ac:dyDescent="0.3">
      <c r="A29" s="16" t="s">
        <v>46</v>
      </c>
      <c r="B29" s="152" t="s">
        <v>30</v>
      </c>
      <c r="C29" s="152"/>
      <c r="D29" s="152"/>
      <c r="E29" s="152"/>
      <c r="F29" s="152"/>
      <c r="G29" s="152"/>
      <c r="H29" s="152"/>
      <c r="I29" s="152"/>
    </row>
    <row r="30" spans="1:9" ht="55.5" customHeight="1" x14ac:dyDescent="0.3">
      <c r="A30" s="181"/>
      <c r="B30" s="15" t="s">
        <v>13</v>
      </c>
      <c r="C30" s="15" t="s">
        <v>90</v>
      </c>
      <c r="D30" s="15" t="s">
        <v>91</v>
      </c>
      <c r="E30" s="15" t="s">
        <v>14</v>
      </c>
      <c r="F30" s="15" t="s">
        <v>33</v>
      </c>
      <c r="G30" s="15" t="s">
        <v>40</v>
      </c>
      <c r="H30" s="15" t="s">
        <v>15</v>
      </c>
      <c r="I30" s="15" t="s">
        <v>16</v>
      </c>
    </row>
    <row r="31" spans="1:9" ht="102.75" customHeight="1" x14ac:dyDescent="0.3">
      <c r="A31" s="181"/>
      <c r="B31" s="7"/>
      <c r="C31" s="7"/>
      <c r="D31" s="7"/>
      <c r="E31" s="7"/>
      <c r="F31" s="11"/>
      <c r="G31" s="59"/>
      <c r="H31" s="13"/>
      <c r="I31" s="13"/>
    </row>
    <row r="32" spans="1:9" ht="111.75" customHeight="1" x14ac:dyDescent="0.3">
      <c r="A32" s="181"/>
      <c r="B32" s="7"/>
      <c r="C32" s="7"/>
      <c r="D32" s="7"/>
      <c r="E32" s="7"/>
      <c r="F32" s="11"/>
      <c r="G32" s="59"/>
      <c r="H32" s="13"/>
      <c r="I32" s="13"/>
    </row>
  </sheetData>
  <mergeCells count="34">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F20"/>
    <mergeCell ref="A30:A32"/>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66BE-6495-4AF6-BD8A-263FB533859E}">
  <dimension ref="A1:K34"/>
  <sheetViews>
    <sheetView view="pageBreakPreview" zoomScaleNormal="100" zoomScaleSheetLayoutView="100" workbookViewId="0">
      <selection activeCell="F2" sqref="F2:I2"/>
    </sheetView>
  </sheetViews>
  <sheetFormatPr defaultColWidth="9.140625" defaultRowHeight="15" x14ac:dyDescent="0.3"/>
  <cols>
    <col min="1" max="1" width="38.28515625" style="1" customWidth="1"/>
    <col min="2" max="2" width="15.85546875" style="1" customWidth="1"/>
    <col min="3"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3.6" customHeight="1" x14ac:dyDescent="0.3">
      <c r="A2" s="133" t="s">
        <v>18</v>
      </c>
      <c r="B2" s="133"/>
      <c r="C2" s="133"/>
      <c r="D2" s="133"/>
      <c r="E2" s="133"/>
      <c r="F2" s="151" t="s">
        <v>346</v>
      </c>
      <c r="G2" s="151"/>
      <c r="H2" s="151"/>
      <c r="I2" s="151"/>
      <c r="J2" s="25"/>
      <c r="K2" s="25"/>
    </row>
    <row r="3" spans="1:11" ht="30.6" customHeight="1" x14ac:dyDescent="0.3">
      <c r="A3" s="115" t="s">
        <v>19</v>
      </c>
      <c r="B3" s="115"/>
      <c r="C3" s="115"/>
      <c r="D3" s="115"/>
      <c r="E3" s="115"/>
      <c r="F3" s="115"/>
      <c r="G3" s="115"/>
      <c r="H3" s="164" t="s">
        <v>347</v>
      </c>
      <c r="I3" s="164"/>
      <c r="J3" s="27"/>
      <c r="K3" s="27"/>
    </row>
    <row r="4" spans="1:11" ht="32.450000000000003" customHeight="1" x14ac:dyDescent="0.3">
      <c r="A4" s="152" t="s">
        <v>20</v>
      </c>
      <c r="B4" s="152"/>
      <c r="C4" s="152"/>
      <c r="D4" s="152"/>
      <c r="E4" s="152"/>
      <c r="F4" s="151" t="s">
        <v>88</v>
      </c>
      <c r="G4" s="151"/>
      <c r="H4" s="151"/>
      <c r="I4" s="151"/>
      <c r="J4" s="25"/>
      <c r="K4" s="25"/>
    </row>
    <row r="5" spans="1:11" ht="34.15" customHeight="1" x14ac:dyDescent="0.3">
      <c r="A5" s="115" t="s">
        <v>21</v>
      </c>
      <c r="B5" s="115"/>
      <c r="C5" s="115"/>
      <c r="D5" s="151" t="s">
        <v>348</v>
      </c>
      <c r="E5" s="151"/>
      <c r="F5" s="151"/>
      <c r="G5" s="151"/>
      <c r="H5" s="151"/>
      <c r="I5" s="151"/>
      <c r="J5" s="28"/>
      <c r="K5" s="28"/>
    </row>
    <row r="6" spans="1:11" ht="34.15" customHeight="1" x14ac:dyDescent="0.3">
      <c r="A6" s="141" t="s">
        <v>24</v>
      </c>
      <c r="B6" s="142"/>
      <c r="C6" s="142"/>
      <c r="D6" s="142"/>
      <c r="E6" s="142"/>
      <c r="F6" s="142"/>
      <c r="G6" s="142"/>
      <c r="H6" s="143"/>
      <c r="I6" s="37" t="s">
        <v>62</v>
      </c>
      <c r="J6" s="32"/>
      <c r="K6" s="32"/>
    </row>
    <row r="7" spans="1:11" ht="30.75" customHeight="1" x14ac:dyDescent="0.3">
      <c r="A7" s="127" t="s">
        <v>83</v>
      </c>
      <c r="B7" s="128"/>
      <c r="C7" s="128"/>
      <c r="D7" s="128"/>
      <c r="E7" s="128"/>
      <c r="F7" s="128"/>
      <c r="G7" s="128"/>
      <c r="H7" s="129"/>
      <c r="I7" s="42">
        <v>913000</v>
      </c>
      <c r="J7" s="34"/>
      <c r="K7" s="34"/>
    </row>
    <row r="8" spans="1:11" ht="28.5" hidden="1" customHeight="1" x14ac:dyDescent="0.3">
      <c r="A8" s="127" t="s">
        <v>85</v>
      </c>
      <c r="B8" s="128"/>
      <c r="C8" s="128"/>
      <c r="D8" s="128"/>
      <c r="E8" s="128"/>
      <c r="F8" s="128"/>
      <c r="G8" s="128"/>
      <c r="H8" s="129"/>
      <c r="I8" s="38"/>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41" t="s">
        <v>25</v>
      </c>
      <c r="B11" s="142"/>
      <c r="C11" s="142"/>
      <c r="D11" s="142"/>
      <c r="E11" s="142"/>
      <c r="F11" s="142"/>
      <c r="G11" s="142"/>
      <c r="H11" s="143"/>
      <c r="I11" s="95">
        <f>SUM(I7:J10)</f>
        <v>913000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349</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90.6" customHeight="1" x14ac:dyDescent="0.3">
      <c r="A15" s="248" t="s">
        <v>392</v>
      </c>
      <c r="B15" s="248"/>
      <c r="C15" s="248"/>
      <c r="D15" s="248"/>
      <c r="E15" s="248"/>
      <c r="F15" s="248"/>
      <c r="G15" s="248"/>
      <c r="H15" s="248"/>
      <c r="I15" s="248"/>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269" t="s">
        <v>92</v>
      </c>
      <c r="B18" s="269"/>
      <c r="C18" s="269"/>
      <c r="D18" s="269"/>
      <c r="E18" s="269"/>
      <c r="F18" s="269"/>
      <c r="G18" s="20">
        <v>1</v>
      </c>
      <c r="H18" s="10">
        <v>881200</v>
      </c>
      <c r="I18" s="10">
        <f>H18*G18</f>
        <v>881200</v>
      </c>
    </row>
    <row r="19" spans="1:9" ht="33.75" customHeight="1" x14ac:dyDescent="0.3">
      <c r="A19" s="265" t="s">
        <v>128</v>
      </c>
      <c r="B19" s="266"/>
      <c r="C19" s="266"/>
      <c r="D19" s="266"/>
      <c r="E19" s="266"/>
      <c r="F19" s="267"/>
      <c r="G19" s="20">
        <v>1</v>
      </c>
      <c r="H19" s="10">
        <v>31800</v>
      </c>
      <c r="I19" s="10">
        <f>H19*G19</f>
        <v>31800</v>
      </c>
    </row>
    <row r="20" spans="1:9" ht="29.25" customHeight="1" x14ac:dyDescent="0.3">
      <c r="A20" s="195" t="s">
        <v>51</v>
      </c>
      <c r="B20" s="196"/>
      <c r="C20" s="196"/>
      <c r="D20" s="196"/>
      <c r="E20" s="196"/>
      <c r="F20" s="196"/>
      <c r="G20" s="196"/>
      <c r="H20" s="197"/>
      <c r="I20" s="98">
        <f>SUM(I18:I19)</f>
        <v>913000</v>
      </c>
    </row>
    <row r="21" spans="1:9" ht="32.450000000000003" customHeight="1" x14ac:dyDescent="0.3">
      <c r="A21" s="115" t="s">
        <v>28</v>
      </c>
      <c r="B21" s="115"/>
      <c r="C21" s="115"/>
      <c r="D21" s="115"/>
      <c r="E21" s="115"/>
      <c r="F21" s="115"/>
      <c r="G21" s="17"/>
      <c r="H21" s="17"/>
      <c r="I21" s="17"/>
    </row>
    <row r="22" spans="1:9" ht="33.75" customHeight="1" x14ac:dyDescent="0.3">
      <c r="A22" s="152" t="s">
        <v>3</v>
      </c>
      <c r="B22" s="152"/>
      <c r="C22" s="152"/>
      <c r="D22" s="152"/>
      <c r="E22" s="152"/>
      <c r="F22" s="16" t="s">
        <v>38</v>
      </c>
      <c r="G22" s="16" t="s">
        <v>35</v>
      </c>
      <c r="H22" s="16" t="s">
        <v>36</v>
      </c>
      <c r="I22" s="16" t="s">
        <v>37</v>
      </c>
    </row>
    <row r="23" spans="1:9" ht="34.5" customHeight="1" x14ac:dyDescent="0.3">
      <c r="A23" s="166"/>
      <c r="B23" s="166"/>
      <c r="C23" s="166"/>
      <c r="D23" s="166"/>
      <c r="E23" s="166"/>
      <c r="F23" s="19" t="s">
        <v>34</v>
      </c>
      <c r="G23" s="19" t="s">
        <v>34</v>
      </c>
      <c r="H23" s="19" t="s">
        <v>34</v>
      </c>
      <c r="I23" s="19" t="s">
        <v>34</v>
      </c>
    </row>
    <row r="24" spans="1:9" ht="33.75" customHeight="1" x14ac:dyDescent="0.3">
      <c r="A24" s="115" t="s">
        <v>29</v>
      </c>
      <c r="B24" s="115"/>
      <c r="C24" s="115"/>
      <c r="D24" s="115"/>
      <c r="E24" s="115"/>
      <c r="F24" s="115"/>
      <c r="G24" s="115"/>
      <c r="H24" s="115"/>
      <c r="I24" s="115"/>
    </row>
    <row r="25" spans="1:9" ht="75.95" customHeight="1" x14ac:dyDescent="0.3">
      <c r="A25" s="268" t="s">
        <v>393</v>
      </c>
      <c r="B25" s="248"/>
      <c r="C25" s="248"/>
      <c r="D25" s="248"/>
      <c r="E25" s="248"/>
      <c r="F25" s="248"/>
      <c r="G25" s="248"/>
      <c r="H25" s="248"/>
      <c r="I25" s="248"/>
    </row>
    <row r="26" spans="1:9" ht="45.75" customHeight="1" x14ac:dyDescent="0.3">
      <c r="A26" s="99"/>
      <c r="B26" s="99"/>
      <c r="C26" s="99"/>
      <c r="D26" s="99"/>
      <c r="E26" s="99"/>
      <c r="F26" s="99"/>
      <c r="G26" s="99"/>
      <c r="H26" s="99"/>
      <c r="I26" s="99"/>
    </row>
    <row r="27" spans="1:9" ht="45.75" customHeight="1" x14ac:dyDescent="0.3">
      <c r="A27" s="137" t="s">
        <v>20</v>
      </c>
      <c r="B27" s="137"/>
      <c r="C27" s="137"/>
      <c r="D27" s="137"/>
      <c r="E27" s="15" t="s">
        <v>155</v>
      </c>
      <c r="F27" s="15" t="s">
        <v>156</v>
      </c>
      <c r="G27" s="15" t="s">
        <v>157</v>
      </c>
      <c r="H27" s="15" t="s">
        <v>158</v>
      </c>
      <c r="I27" s="15" t="s">
        <v>159</v>
      </c>
    </row>
    <row r="28" spans="1:9" ht="45.75" customHeight="1" x14ac:dyDescent="0.3">
      <c r="A28" s="151" t="str">
        <f>F4</f>
        <v>შპს ქედის წყალკანალი</v>
      </c>
      <c r="B28" s="151"/>
      <c r="C28" s="151"/>
      <c r="D28" s="151"/>
      <c r="E28" s="2">
        <v>843600</v>
      </c>
      <c r="F28" s="2">
        <f>I11</f>
        <v>913000</v>
      </c>
      <c r="G28" s="2">
        <v>1147000</v>
      </c>
      <c r="H28" s="2">
        <v>1259700</v>
      </c>
      <c r="I28" s="2">
        <v>1414600</v>
      </c>
    </row>
    <row r="29" spans="1:9" ht="45.75" customHeight="1" x14ac:dyDescent="0.3">
      <c r="A29" s="99"/>
      <c r="B29" s="99"/>
      <c r="C29" s="99"/>
      <c r="D29" s="99"/>
      <c r="E29" s="99"/>
      <c r="F29" s="99"/>
      <c r="G29" s="99"/>
      <c r="H29" s="99"/>
      <c r="I29" s="99"/>
    </row>
    <row r="30" spans="1:9" ht="66" customHeight="1" x14ac:dyDescent="0.3">
      <c r="A30" s="167" t="s">
        <v>53</v>
      </c>
      <c r="B30" s="167"/>
      <c r="C30" s="167"/>
      <c r="D30" s="167"/>
      <c r="E30" s="165" t="s">
        <v>350</v>
      </c>
      <c r="F30" s="165"/>
      <c r="G30" s="165"/>
      <c r="H30" s="165"/>
      <c r="I30" s="165"/>
    </row>
    <row r="32" spans="1:9" ht="40.5" customHeight="1" x14ac:dyDescent="0.3">
      <c r="A32" s="16" t="s">
        <v>46</v>
      </c>
      <c r="B32" s="152" t="s">
        <v>30</v>
      </c>
      <c r="C32" s="152"/>
      <c r="D32" s="152"/>
      <c r="E32" s="152"/>
      <c r="F32" s="152"/>
      <c r="G32" s="152"/>
      <c r="H32" s="152"/>
      <c r="I32" s="152"/>
    </row>
    <row r="33" spans="1:9" ht="55.5" customHeight="1" x14ac:dyDescent="0.3">
      <c r="A33" s="264" t="s">
        <v>394</v>
      </c>
      <c r="B33" s="15" t="s">
        <v>13</v>
      </c>
      <c r="C33" s="15" t="s">
        <v>90</v>
      </c>
      <c r="D33" s="15" t="s">
        <v>91</v>
      </c>
      <c r="E33" s="15" t="s">
        <v>14</v>
      </c>
      <c r="F33" s="15" t="s">
        <v>33</v>
      </c>
      <c r="G33" s="15" t="s">
        <v>40</v>
      </c>
      <c r="H33" s="15" t="s">
        <v>15</v>
      </c>
      <c r="I33" s="15" t="s">
        <v>16</v>
      </c>
    </row>
    <row r="34" spans="1:9" ht="134.25" customHeight="1" x14ac:dyDescent="0.3">
      <c r="A34" s="264"/>
      <c r="B34" s="59" t="s">
        <v>351</v>
      </c>
      <c r="C34" s="10">
        <v>12000</v>
      </c>
      <c r="D34" s="10">
        <v>13200</v>
      </c>
      <c r="E34" s="7" t="s">
        <v>26</v>
      </c>
      <c r="F34" s="11">
        <v>0.1</v>
      </c>
      <c r="G34" s="100" t="s">
        <v>57</v>
      </c>
      <c r="H34" s="74" t="s">
        <v>58</v>
      </c>
      <c r="I34" s="74" t="s">
        <v>59</v>
      </c>
    </row>
  </sheetData>
  <mergeCells count="35">
    <mergeCell ref="A4:E4"/>
    <mergeCell ref="F4:I4"/>
    <mergeCell ref="B1:F1"/>
    <mergeCell ref="A2:E2"/>
    <mergeCell ref="F2:I2"/>
    <mergeCell ref="A3:G3"/>
    <mergeCell ref="H3:I3"/>
    <mergeCell ref="A15:I15"/>
    <mergeCell ref="A5:C5"/>
    <mergeCell ref="D5:I5"/>
    <mergeCell ref="A6:H6"/>
    <mergeCell ref="A7:H7"/>
    <mergeCell ref="A8:H8"/>
    <mergeCell ref="A9:H9"/>
    <mergeCell ref="A10:H10"/>
    <mergeCell ref="A11:H11"/>
    <mergeCell ref="A12:I12"/>
    <mergeCell ref="A13:I13"/>
    <mergeCell ref="A14:I14"/>
    <mergeCell ref="A16:F17"/>
    <mergeCell ref="G16:I16"/>
    <mergeCell ref="A18:F18"/>
    <mergeCell ref="A21:F21"/>
    <mergeCell ref="A20:H20"/>
    <mergeCell ref="A33:A34"/>
    <mergeCell ref="A19:F19"/>
    <mergeCell ref="A23:E23"/>
    <mergeCell ref="A24:I24"/>
    <mergeCell ref="A25:I25"/>
    <mergeCell ref="A30:D30"/>
    <mergeCell ref="B32:I32"/>
    <mergeCell ref="A22:E22"/>
    <mergeCell ref="E30:I30"/>
    <mergeCell ref="A27:D27"/>
    <mergeCell ref="A28:D28"/>
  </mergeCells>
  <printOptions horizontalCentered="1"/>
  <pageMargins left="0.31496062992125984" right="0.31496062992125984" top="0.35433070866141736" bottom="0.35433070866141736" header="0.31496062992125984" footer="0.31496062992125984"/>
  <pageSetup paperSize="9" scale="76" orientation="landscape" r:id="rId1"/>
  <rowBreaks count="1" manualBreakCount="1">
    <brk id="2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4BF45-2579-4992-94CB-F6C1FFADDB8F}">
  <sheetPr>
    <tabColor rgb="FF00B0F0"/>
  </sheetPr>
  <dimension ref="A1:L23"/>
  <sheetViews>
    <sheetView view="pageBreakPreview" zoomScaleNormal="100" zoomScaleSheetLayoutView="100" workbookViewId="0">
      <selection activeCell="H4" sqref="H4:L4"/>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2" width="10.5703125" style="1" customWidth="1"/>
    <col min="13" max="16384" width="9.140625" style="1"/>
  </cols>
  <sheetData>
    <row r="1" spans="1:12" x14ac:dyDescent="0.3">
      <c r="B1" s="132"/>
      <c r="C1" s="132"/>
      <c r="D1" s="132"/>
      <c r="E1" s="132"/>
      <c r="F1" s="132"/>
    </row>
    <row r="2" spans="1:12" ht="54" customHeight="1" x14ac:dyDescent="0.3">
      <c r="A2" s="133" t="s">
        <v>4</v>
      </c>
      <c r="B2" s="133"/>
      <c r="C2" s="133"/>
      <c r="D2" s="133"/>
      <c r="E2" s="133"/>
      <c r="F2" s="133"/>
      <c r="G2" s="17"/>
      <c r="H2" s="151" t="s">
        <v>78</v>
      </c>
      <c r="I2" s="151"/>
      <c r="J2" s="151"/>
      <c r="K2" s="151"/>
      <c r="L2" s="151"/>
    </row>
    <row r="3" spans="1:12" ht="30.6" customHeight="1" x14ac:dyDescent="0.3">
      <c r="A3" s="115" t="s">
        <v>5</v>
      </c>
      <c r="B3" s="115"/>
      <c r="C3" s="115"/>
      <c r="D3" s="115"/>
      <c r="E3" s="115"/>
      <c r="F3" s="115"/>
      <c r="G3" s="115"/>
      <c r="H3" s="115"/>
      <c r="I3" s="115"/>
      <c r="J3" s="135" t="s">
        <v>93</v>
      </c>
      <c r="K3" s="135"/>
      <c r="L3" s="135"/>
    </row>
    <row r="4" spans="1:12" ht="32.450000000000003" customHeight="1" x14ac:dyDescent="0.3">
      <c r="A4" s="115" t="s">
        <v>6</v>
      </c>
      <c r="B4" s="115"/>
      <c r="C4" s="115"/>
      <c r="D4" s="115"/>
      <c r="E4" s="115"/>
      <c r="F4" s="115"/>
      <c r="G4" s="115"/>
      <c r="H4" s="135" t="s">
        <v>71</v>
      </c>
      <c r="I4" s="135"/>
      <c r="J4" s="135"/>
      <c r="K4" s="135"/>
      <c r="L4" s="135"/>
    </row>
    <row r="5" spans="1:12" ht="34.9" customHeight="1" x14ac:dyDescent="0.3">
      <c r="A5" s="115" t="s">
        <v>7</v>
      </c>
      <c r="B5" s="115"/>
      <c r="C5" s="115"/>
      <c r="D5" s="115"/>
      <c r="E5" s="115"/>
      <c r="F5" s="115"/>
      <c r="G5" s="115"/>
      <c r="H5" s="135" t="s">
        <v>54</v>
      </c>
      <c r="I5" s="135"/>
      <c r="J5" s="135"/>
      <c r="K5" s="135"/>
      <c r="L5" s="135"/>
    </row>
    <row r="6" spans="1:12" ht="36.6" customHeight="1" x14ac:dyDescent="0.3">
      <c r="A6" s="115" t="s">
        <v>8</v>
      </c>
      <c r="B6" s="115"/>
      <c r="C6" s="115"/>
      <c r="D6" s="115"/>
      <c r="E6" s="115"/>
      <c r="F6" s="115"/>
      <c r="G6" s="115"/>
      <c r="H6" s="115"/>
      <c r="I6" s="115"/>
      <c r="J6" s="135" t="s">
        <v>69</v>
      </c>
      <c r="K6" s="135"/>
      <c r="L6" s="135"/>
    </row>
    <row r="7" spans="1:12" ht="30.6" customHeight="1" x14ac:dyDescent="0.3">
      <c r="A7" s="115" t="s">
        <v>9</v>
      </c>
      <c r="B7" s="115"/>
      <c r="C7" s="115"/>
      <c r="D7" s="115"/>
      <c r="E7" s="115"/>
      <c r="F7" s="115"/>
      <c r="G7" s="115"/>
      <c r="H7" s="115"/>
      <c r="I7" s="115"/>
      <c r="J7" s="115"/>
      <c r="K7" s="115"/>
      <c r="L7" s="115"/>
    </row>
    <row r="8" spans="1:12" ht="33" customHeight="1" x14ac:dyDescent="0.3">
      <c r="A8" s="116" t="s">
        <v>217</v>
      </c>
      <c r="B8" s="116"/>
      <c r="C8" s="116"/>
      <c r="D8" s="116"/>
      <c r="E8" s="116"/>
      <c r="F8" s="116"/>
      <c r="G8" s="116"/>
      <c r="H8" s="116"/>
      <c r="I8" s="116"/>
      <c r="J8" s="116"/>
      <c r="K8" s="116"/>
      <c r="L8" s="116"/>
    </row>
    <row r="9" spans="1:12" ht="31.9" customHeight="1" x14ac:dyDescent="0.3">
      <c r="A9" s="115" t="s">
        <v>10</v>
      </c>
      <c r="B9" s="115"/>
      <c r="C9" s="115"/>
      <c r="D9" s="115"/>
      <c r="E9" s="115"/>
      <c r="F9" s="115"/>
      <c r="G9" s="115"/>
      <c r="H9" s="115"/>
      <c r="I9" s="115"/>
      <c r="J9" s="115"/>
      <c r="K9" s="115"/>
      <c r="L9" s="115"/>
    </row>
    <row r="10" spans="1:12" ht="49.5" customHeight="1" x14ac:dyDescent="0.3">
      <c r="A10" s="116" t="s">
        <v>297</v>
      </c>
      <c r="B10" s="116"/>
      <c r="C10" s="116"/>
      <c r="D10" s="116"/>
      <c r="E10" s="116"/>
      <c r="F10" s="116"/>
      <c r="G10" s="116"/>
      <c r="H10" s="116"/>
      <c r="I10" s="116"/>
      <c r="J10" s="116"/>
      <c r="K10" s="116"/>
      <c r="L10" s="116"/>
    </row>
    <row r="11" spans="1:12" ht="61.9" customHeight="1" x14ac:dyDescent="0.3">
      <c r="A11" s="152" t="s">
        <v>48</v>
      </c>
      <c r="B11" s="152"/>
      <c r="C11" s="152"/>
      <c r="D11" s="152"/>
      <c r="E11" s="152"/>
      <c r="F11" s="152"/>
      <c r="G11" s="152"/>
      <c r="H11" s="15" t="s">
        <v>155</v>
      </c>
      <c r="I11" s="15" t="s">
        <v>156</v>
      </c>
      <c r="J11" s="15" t="s">
        <v>157</v>
      </c>
      <c r="K11" s="15" t="s">
        <v>158</v>
      </c>
      <c r="L11" s="15" t="s">
        <v>159</v>
      </c>
    </row>
    <row r="12" spans="1:12" ht="38.25" customHeight="1" x14ac:dyDescent="0.3">
      <c r="A12" s="123" t="s">
        <v>129</v>
      </c>
      <c r="B12" s="123"/>
      <c r="C12" s="123"/>
      <c r="D12" s="123"/>
      <c r="E12" s="123"/>
      <c r="F12" s="123"/>
      <c r="G12" s="123"/>
      <c r="H12" s="36">
        <f>'02 03 01'!H15</f>
        <v>1414400</v>
      </c>
      <c r="I12" s="36">
        <f>'02 03 01'!I15</f>
        <v>1210000</v>
      </c>
      <c r="J12" s="36">
        <f>'02 03 01'!J15</f>
        <v>4300000</v>
      </c>
      <c r="K12" s="36">
        <f>'02 03 01'!K15</f>
        <v>2650000</v>
      </c>
      <c r="L12" s="36">
        <f>'02 03 01'!L15</f>
        <v>900000</v>
      </c>
    </row>
    <row r="13" spans="1:12" ht="36" customHeight="1" x14ac:dyDescent="0.3">
      <c r="A13" s="123" t="s">
        <v>130</v>
      </c>
      <c r="B13" s="123"/>
      <c r="C13" s="123"/>
      <c r="D13" s="123"/>
      <c r="E13" s="123"/>
      <c r="F13" s="123"/>
      <c r="G13" s="123"/>
      <c r="H13" s="36">
        <f>'ნაპირსამაგრი 02 03 02'!H13</f>
        <v>500000</v>
      </c>
      <c r="I13" s="36">
        <f>'ნაპირსამაგრი 02 03 02'!I13</f>
        <v>400000</v>
      </c>
      <c r="J13" s="36">
        <f>'ნაპირსამაგრი 02 03 02'!J13</f>
        <v>500000</v>
      </c>
      <c r="K13" s="36">
        <f>'ნაპირსამაგრი 02 03 02'!K13</f>
        <v>500000</v>
      </c>
      <c r="L13" s="36">
        <f>'ნაპირსამაგრი 02 03 02'!L13</f>
        <v>500000</v>
      </c>
    </row>
    <row r="14" spans="1:12" ht="36" customHeight="1" x14ac:dyDescent="0.3">
      <c r="A14" s="123" t="s">
        <v>131</v>
      </c>
      <c r="B14" s="123"/>
      <c r="C14" s="123"/>
      <c r="D14" s="123"/>
      <c r="E14" s="123"/>
      <c r="F14" s="123"/>
      <c r="G14" s="123"/>
      <c r="H14" s="36">
        <f>'02 03 03 პარკები'!H14</f>
        <v>0</v>
      </c>
      <c r="I14" s="36">
        <f>'02 03 03 პარკები'!I14</f>
        <v>234400</v>
      </c>
      <c r="J14" s="36">
        <f>'02 03 03 პარკები'!J14</f>
        <v>0</v>
      </c>
      <c r="K14" s="36">
        <f>'02 03 03 პარკები'!K14</f>
        <v>0</v>
      </c>
      <c r="L14" s="36">
        <f>'02 03 03 პარკები'!L14</f>
        <v>0</v>
      </c>
    </row>
    <row r="15" spans="1:12" ht="38.450000000000003" customHeight="1" x14ac:dyDescent="0.3">
      <c r="A15" s="138" t="s">
        <v>51</v>
      </c>
      <c r="B15" s="138"/>
      <c r="C15" s="138"/>
      <c r="D15" s="138"/>
      <c r="E15" s="138"/>
      <c r="F15" s="138"/>
      <c r="G15" s="138"/>
      <c r="H15" s="45">
        <f>SUM(H12:H14)</f>
        <v>1914400</v>
      </c>
      <c r="I15" s="45">
        <f>SUM(I12:I14)</f>
        <v>1844400</v>
      </c>
      <c r="J15" s="45">
        <f>SUM(J12:J14)</f>
        <v>4800000</v>
      </c>
      <c r="K15" s="45">
        <f>SUM(K12:K14)</f>
        <v>3150000</v>
      </c>
      <c r="L15" s="45">
        <f>SUM(L12:L14)</f>
        <v>1400000</v>
      </c>
    </row>
    <row r="16" spans="1:12" ht="30.75" customHeight="1" x14ac:dyDescent="0.3">
      <c r="A16" s="127" t="s">
        <v>11</v>
      </c>
      <c r="B16" s="128"/>
      <c r="C16" s="128"/>
      <c r="D16" s="128"/>
      <c r="E16" s="128"/>
      <c r="F16" s="128"/>
      <c r="G16" s="128"/>
      <c r="H16" s="128"/>
      <c r="I16" s="128"/>
      <c r="J16" s="128"/>
      <c r="K16" s="128"/>
      <c r="L16" s="129"/>
    </row>
    <row r="17" spans="1:12" ht="38.25" customHeight="1" x14ac:dyDescent="0.3">
      <c r="A17" s="145" t="s">
        <v>299</v>
      </c>
      <c r="B17" s="146"/>
      <c r="C17" s="146"/>
      <c r="D17" s="146"/>
      <c r="E17" s="146"/>
      <c r="F17" s="146"/>
      <c r="G17" s="146"/>
      <c r="H17" s="146"/>
      <c r="I17" s="146"/>
      <c r="J17" s="146"/>
      <c r="K17" s="146"/>
      <c r="L17" s="147"/>
    </row>
    <row r="18" spans="1:12" ht="67.5" customHeight="1" x14ac:dyDescent="0.3">
      <c r="A18" s="137" t="s">
        <v>52</v>
      </c>
      <c r="B18" s="137"/>
      <c r="C18" s="137"/>
      <c r="D18" s="137"/>
      <c r="E18" s="137"/>
      <c r="F18" s="137"/>
      <c r="G18" s="236" t="s">
        <v>321</v>
      </c>
      <c r="H18" s="130"/>
      <c r="I18" s="130"/>
      <c r="J18" s="130"/>
      <c r="K18" s="130"/>
      <c r="L18" s="131"/>
    </row>
    <row r="20" spans="1:12" ht="31.5" customHeight="1" x14ac:dyDescent="0.3">
      <c r="A20" s="139" t="s">
        <v>42</v>
      </c>
      <c r="B20" s="141" t="s">
        <v>12</v>
      </c>
      <c r="C20" s="142"/>
      <c r="D20" s="142"/>
      <c r="E20" s="142"/>
      <c r="F20" s="142"/>
      <c r="G20" s="142"/>
      <c r="H20" s="142"/>
      <c r="I20" s="142"/>
      <c r="J20" s="142"/>
      <c r="K20" s="142"/>
      <c r="L20" s="143"/>
    </row>
    <row r="21" spans="1:12" ht="57" customHeight="1" x14ac:dyDescent="0.3">
      <c r="A21" s="140"/>
      <c r="B21" s="21" t="s">
        <v>13</v>
      </c>
      <c r="C21" s="21" t="s">
        <v>96</v>
      </c>
      <c r="D21" s="21" t="s">
        <v>62</v>
      </c>
      <c r="E21" s="21" t="s">
        <v>65</v>
      </c>
      <c r="F21" s="21" t="s">
        <v>66</v>
      </c>
      <c r="G21" s="21" t="s">
        <v>67</v>
      </c>
      <c r="H21" s="23" t="s">
        <v>14</v>
      </c>
      <c r="I21" s="23" t="s">
        <v>33</v>
      </c>
      <c r="J21" s="23" t="s">
        <v>40</v>
      </c>
      <c r="K21" s="23" t="s">
        <v>15</v>
      </c>
      <c r="L21" s="21" t="s">
        <v>16</v>
      </c>
    </row>
    <row r="22" spans="1:12" ht="114.75" customHeight="1" x14ac:dyDescent="0.3">
      <c r="A22" s="270" t="s">
        <v>298</v>
      </c>
      <c r="B22" s="7" t="s">
        <v>218</v>
      </c>
      <c r="C22" s="4">
        <v>5000</v>
      </c>
      <c r="D22" s="4">
        <v>8200</v>
      </c>
      <c r="E22" s="4">
        <v>5000</v>
      </c>
      <c r="F22" s="4">
        <v>5000</v>
      </c>
      <c r="G22" s="4">
        <v>5000</v>
      </c>
      <c r="H22" s="5" t="s">
        <v>219</v>
      </c>
      <c r="I22" s="6">
        <v>0.1</v>
      </c>
      <c r="J22" s="272" t="s">
        <v>195</v>
      </c>
      <c r="K22" s="274" t="s">
        <v>221</v>
      </c>
      <c r="L22" s="274" t="s">
        <v>220</v>
      </c>
    </row>
    <row r="23" spans="1:12" ht="94.5" customHeight="1" x14ac:dyDescent="0.3">
      <c r="A23" s="271"/>
      <c r="B23" s="7" t="s">
        <v>222</v>
      </c>
      <c r="C23" s="4">
        <v>10000</v>
      </c>
      <c r="D23" s="4">
        <v>10000</v>
      </c>
      <c r="E23" s="4">
        <v>10000</v>
      </c>
      <c r="F23" s="4">
        <v>10000</v>
      </c>
      <c r="G23" s="4">
        <v>10000</v>
      </c>
      <c r="H23" s="5" t="s">
        <v>219</v>
      </c>
      <c r="I23" s="6">
        <v>0.1</v>
      </c>
      <c r="J23" s="273"/>
      <c r="K23" s="275"/>
      <c r="L23" s="275"/>
    </row>
  </sheetData>
  <mergeCells count="30">
    <mergeCell ref="A7:L7"/>
    <mergeCell ref="A16:L16"/>
    <mergeCell ref="A9:L9"/>
    <mergeCell ref="A10:L10"/>
    <mergeCell ref="A11:G11"/>
    <mergeCell ref="A12:G12"/>
    <mergeCell ref="A13:G13"/>
    <mergeCell ref="A14:G14"/>
    <mergeCell ref="A15:G15"/>
    <mergeCell ref="A4:G4"/>
    <mergeCell ref="H4:L4"/>
    <mergeCell ref="A5:G5"/>
    <mergeCell ref="H5:L5"/>
    <mergeCell ref="A6:I6"/>
    <mergeCell ref="J6:L6"/>
    <mergeCell ref="B1:F1"/>
    <mergeCell ref="A2:F2"/>
    <mergeCell ref="H2:L2"/>
    <mergeCell ref="A3:I3"/>
    <mergeCell ref="J3:L3"/>
    <mergeCell ref="A22:A23"/>
    <mergeCell ref="J22:J23"/>
    <mergeCell ref="K22:K23"/>
    <mergeCell ref="L22:L23"/>
    <mergeCell ref="A8:L8"/>
    <mergeCell ref="A17:L17"/>
    <mergeCell ref="A18:F18"/>
    <mergeCell ref="A20:A21"/>
    <mergeCell ref="B20:L20"/>
    <mergeCell ref="G18:L18"/>
  </mergeCells>
  <phoneticPr fontId="19" type="noConversion"/>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68F6-3239-42CF-8E2B-F1626167E9D9}">
  <sheetPr>
    <tabColor rgb="FF00B0F0"/>
  </sheetPr>
  <dimension ref="A1:L24"/>
  <sheetViews>
    <sheetView view="pageBreakPreview" zoomScaleNormal="100" zoomScaleSheetLayoutView="100" workbookViewId="0">
      <selection activeCell="D28" sqref="D28"/>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0" width="10.5703125" style="1" customWidth="1"/>
    <col min="11" max="11" width="11.7109375" style="1" customWidth="1"/>
    <col min="12" max="12" width="10.5703125" style="1" customWidth="1"/>
    <col min="13" max="16384" width="9.140625" style="1"/>
  </cols>
  <sheetData>
    <row r="1" spans="1:12" x14ac:dyDescent="0.3">
      <c r="B1" s="132"/>
      <c r="C1" s="132"/>
      <c r="D1" s="132"/>
      <c r="E1" s="132"/>
      <c r="F1" s="132"/>
    </row>
    <row r="2" spans="1:12" ht="48.75" customHeight="1" x14ac:dyDescent="0.3">
      <c r="A2" s="286" t="s">
        <v>389</v>
      </c>
      <c r="B2" s="287"/>
      <c r="C2" s="287"/>
      <c r="D2" s="287"/>
      <c r="E2" s="287"/>
      <c r="F2" s="287"/>
      <c r="G2" s="288"/>
      <c r="H2" s="151" t="s">
        <v>71</v>
      </c>
      <c r="I2" s="151"/>
      <c r="J2" s="151"/>
      <c r="K2" s="151"/>
      <c r="L2" s="151"/>
    </row>
    <row r="3" spans="1:12" ht="30.6" customHeight="1" x14ac:dyDescent="0.3">
      <c r="A3" s="115" t="s">
        <v>19</v>
      </c>
      <c r="B3" s="115"/>
      <c r="C3" s="115"/>
      <c r="D3" s="115"/>
      <c r="E3" s="115"/>
      <c r="F3" s="115"/>
      <c r="G3" s="115"/>
      <c r="H3" s="115"/>
      <c r="I3" s="115"/>
      <c r="J3" s="135" t="s">
        <v>135</v>
      </c>
      <c r="K3" s="135"/>
      <c r="L3" s="135"/>
    </row>
    <row r="4" spans="1:12" ht="55.5" customHeight="1" x14ac:dyDescent="0.3">
      <c r="A4" s="115" t="s">
        <v>20</v>
      </c>
      <c r="B4" s="115"/>
      <c r="C4" s="115"/>
      <c r="D4" s="115"/>
      <c r="E4" s="115"/>
      <c r="F4" s="115"/>
      <c r="G4" s="115"/>
      <c r="H4" s="151" t="s">
        <v>129</v>
      </c>
      <c r="I4" s="151"/>
      <c r="J4" s="151"/>
      <c r="K4" s="151"/>
      <c r="L4" s="151"/>
    </row>
    <row r="5" spans="1:12" ht="55.5" customHeight="1" x14ac:dyDescent="0.3">
      <c r="A5" s="115" t="s">
        <v>21</v>
      </c>
      <c r="B5" s="115"/>
      <c r="C5" s="115"/>
      <c r="D5" s="115"/>
      <c r="E5" s="115"/>
      <c r="F5" s="115"/>
      <c r="G5" s="115"/>
      <c r="H5" s="151" t="s">
        <v>397</v>
      </c>
      <c r="I5" s="151"/>
      <c r="J5" s="151"/>
      <c r="K5" s="151"/>
      <c r="L5" s="151"/>
    </row>
    <row r="6" spans="1:12" ht="36.6" customHeight="1" x14ac:dyDescent="0.3">
      <c r="A6" s="115" t="s">
        <v>390</v>
      </c>
      <c r="B6" s="115"/>
      <c r="C6" s="115"/>
      <c r="D6" s="115"/>
      <c r="E6" s="115"/>
      <c r="F6" s="115"/>
      <c r="G6" s="115"/>
      <c r="H6" s="115"/>
      <c r="I6" s="115"/>
      <c r="J6" s="135" t="s">
        <v>69</v>
      </c>
      <c r="K6" s="135"/>
      <c r="L6" s="135"/>
    </row>
    <row r="7" spans="1:12" ht="30.6" customHeight="1" x14ac:dyDescent="0.3">
      <c r="A7" s="115" t="s">
        <v>22</v>
      </c>
      <c r="B7" s="115"/>
      <c r="C7" s="115"/>
      <c r="D7" s="115"/>
      <c r="E7" s="115"/>
      <c r="F7" s="115"/>
      <c r="G7" s="115"/>
      <c r="H7" s="115"/>
      <c r="I7" s="115"/>
      <c r="J7" s="115"/>
      <c r="K7" s="115"/>
      <c r="L7" s="115"/>
    </row>
    <row r="8" spans="1:12" ht="49.15" customHeight="1" x14ac:dyDescent="0.3">
      <c r="A8" s="116" t="s">
        <v>223</v>
      </c>
      <c r="B8" s="116"/>
      <c r="C8" s="116"/>
      <c r="D8" s="116"/>
      <c r="E8" s="116"/>
      <c r="F8" s="116"/>
      <c r="G8" s="116"/>
      <c r="H8" s="116"/>
      <c r="I8" s="116"/>
      <c r="J8" s="116"/>
      <c r="K8" s="116"/>
      <c r="L8" s="116"/>
    </row>
    <row r="9" spans="1:12" ht="31.9" customHeight="1" x14ac:dyDescent="0.3">
      <c r="A9" s="115" t="s">
        <v>23</v>
      </c>
      <c r="B9" s="115"/>
      <c r="C9" s="115"/>
      <c r="D9" s="115"/>
      <c r="E9" s="115"/>
      <c r="F9" s="115"/>
      <c r="G9" s="115"/>
      <c r="H9" s="115"/>
      <c r="I9" s="115"/>
      <c r="J9" s="115"/>
      <c r="K9" s="115"/>
      <c r="L9" s="115"/>
    </row>
    <row r="10" spans="1:12" ht="67.5" customHeight="1" x14ac:dyDescent="0.3">
      <c r="A10" s="116" t="s">
        <v>398</v>
      </c>
      <c r="B10" s="116"/>
      <c r="C10" s="116"/>
      <c r="D10" s="116"/>
      <c r="E10" s="116"/>
      <c r="F10" s="116"/>
      <c r="G10" s="116"/>
      <c r="H10" s="116"/>
      <c r="I10" s="116"/>
      <c r="J10" s="116"/>
      <c r="K10" s="116"/>
      <c r="L10" s="116"/>
    </row>
    <row r="11" spans="1:12" ht="61.9" customHeight="1" x14ac:dyDescent="0.3">
      <c r="A11" s="152" t="s">
        <v>48</v>
      </c>
      <c r="B11" s="152"/>
      <c r="C11" s="152"/>
      <c r="D11" s="152"/>
      <c r="E11" s="152"/>
      <c r="F11" s="152"/>
      <c r="G11" s="152"/>
      <c r="H11" s="15" t="s">
        <v>155</v>
      </c>
      <c r="I11" s="15" t="s">
        <v>156</v>
      </c>
      <c r="J11" s="15" t="s">
        <v>157</v>
      </c>
      <c r="K11" s="15" t="s">
        <v>158</v>
      </c>
      <c r="L11" s="15" t="s">
        <v>159</v>
      </c>
    </row>
    <row r="12" spans="1:12" ht="38.25" customHeight="1" x14ac:dyDescent="0.3">
      <c r="A12" s="249" t="s">
        <v>136</v>
      </c>
      <c r="B12" s="249"/>
      <c r="C12" s="249"/>
      <c r="D12" s="249"/>
      <c r="E12" s="249"/>
      <c r="F12" s="249"/>
      <c r="G12" s="249"/>
      <c r="H12" s="36">
        <f>'საბინაო ამხან-ბა 02 03 01 01'!E26</f>
        <v>238800</v>
      </c>
      <c r="I12" s="36">
        <f>'საბინაო ამხან-ბა 02 03 01 01'!F26</f>
        <v>150000</v>
      </c>
      <c r="J12" s="36">
        <f>'საბინაო ამხან-ბა 02 03 01 01'!G26</f>
        <v>300000</v>
      </c>
      <c r="K12" s="36">
        <f>'საბინაო ამხან-ბა 02 03 01 01'!H26</f>
        <v>400000</v>
      </c>
      <c r="L12" s="36">
        <f>'საბინაო ამხან-ბა 02 03 01 01'!I26</f>
        <v>400000</v>
      </c>
    </row>
    <row r="13" spans="1:12" ht="38.25" customHeight="1" x14ac:dyDescent="0.3">
      <c r="A13" s="250" t="s">
        <v>137</v>
      </c>
      <c r="B13" s="251"/>
      <c r="C13" s="251"/>
      <c r="D13" s="251"/>
      <c r="E13" s="251"/>
      <c r="F13" s="251"/>
      <c r="G13" s="252"/>
      <c r="H13" s="36">
        <f>'სოციალური სახლი 02 03 01 02'!E26</f>
        <v>750000</v>
      </c>
      <c r="I13" s="36">
        <f>'სოციალური სახლი 02 03 01 02'!F26</f>
        <v>700000</v>
      </c>
      <c r="J13" s="36">
        <f>'სოციალური სახლი 02 03 01 02'!G26</f>
        <v>3500000</v>
      </c>
      <c r="K13" s="36">
        <f>'სოციალური სახლი 02 03 01 02'!H26</f>
        <v>1750000</v>
      </c>
      <c r="L13" s="36">
        <f>'სოციალური სახლი 02 03 01 02'!I26</f>
        <v>0</v>
      </c>
    </row>
    <row r="14" spans="1:12" ht="36" customHeight="1" x14ac:dyDescent="0.3">
      <c r="A14" s="148" t="s">
        <v>138</v>
      </c>
      <c r="B14" s="149"/>
      <c r="C14" s="149"/>
      <c r="D14" s="149"/>
      <c r="E14" s="149"/>
      <c r="F14" s="149"/>
      <c r="G14" s="150"/>
      <c r="H14" s="36">
        <f>'ძველი სახლები 02 03 01 03'!E26</f>
        <v>425600</v>
      </c>
      <c r="I14" s="36">
        <f>'ძველი სახლები 02 03 01 03'!F26</f>
        <v>360000</v>
      </c>
      <c r="J14" s="36">
        <f>'ძველი სახლები 02 03 01 03'!G26</f>
        <v>500000</v>
      </c>
      <c r="K14" s="36">
        <f>'ძველი სახლები 02 03 01 03'!H26</f>
        <v>500000</v>
      </c>
      <c r="L14" s="36">
        <f>'ძველი სახლები 02 03 01 03'!I26</f>
        <v>500000</v>
      </c>
    </row>
    <row r="15" spans="1:12" ht="38.450000000000003" customHeight="1" x14ac:dyDescent="0.3">
      <c r="A15" s="138" t="s">
        <v>86</v>
      </c>
      <c r="B15" s="138"/>
      <c r="C15" s="138"/>
      <c r="D15" s="138"/>
      <c r="E15" s="138"/>
      <c r="F15" s="138"/>
      <c r="G15" s="138"/>
      <c r="H15" s="45">
        <f>SUM(H12:H14)</f>
        <v>1414400</v>
      </c>
      <c r="I15" s="45">
        <f>SUM(I12:I14)</f>
        <v>1210000</v>
      </c>
      <c r="J15" s="45">
        <f>SUM(J12:J14)</f>
        <v>4300000</v>
      </c>
      <c r="K15" s="45">
        <f>SUM(K12:K14)</f>
        <v>2650000</v>
      </c>
      <c r="L15" s="45">
        <f>SUM(L12:L14)</f>
        <v>900000</v>
      </c>
    </row>
    <row r="16" spans="1:12" ht="30.75" customHeight="1" x14ac:dyDescent="0.3">
      <c r="A16" s="127" t="s">
        <v>29</v>
      </c>
      <c r="B16" s="128"/>
      <c r="C16" s="128"/>
      <c r="D16" s="128"/>
      <c r="E16" s="128"/>
      <c r="F16" s="128"/>
      <c r="G16" s="128"/>
      <c r="H16" s="128"/>
      <c r="I16" s="128"/>
      <c r="J16" s="128"/>
      <c r="K16" s="128"/>
      <c r="L16" s="129"/>
    </row>
    <row r="17" spans="1:12" ht="57.95" customHeight="1" x14ac:dyDescent="0.3">
      <c r="A17" s="283" t="s">
        <v>395</v>
      </c>
      <c r="B17" s="284"/>
      <c r="C17" s="284"/>
      <c r="D17" s="284"/>
      <c r="E17" s="284"/>
      <c r="F17" s="284"/>
      <c r="G17" s="284"/>
      <c r="H17" s="284"/>
      <c r="I17" s="284"/>
      <c r="J17" s="284"/>
      <c r="K17" s="284"/>
      <c r="L17" s="285"/>
    </row>
    <row r="18" spans="1:12" ht="67.5" customHeight="1" x14ac:dyDescent="0.3">
      <c r="A18" s="222" t="s">
        <v>52</v>
      </c>
      <c r="B18" s="222"/>
      <c r="C18" s="222"/>
      <c r="D18" s="222"/>
      <c r="E18" s="222"/>
      <c r="F18" s="222"/>
      <c r="G18" s="236" t="s">
        <v>321</v>
      </c>
      <c r="H18" s="130"/>
      <c r="I18" s="130"/>
      <c r="J18" s="130"/>
      <c r="K18" s="130"/>
      <c r="L18" s="131"/>
    </row>
    <row r="20" spans="1:12" ht="25.5" customHeight="1" x14ac:dyDescent="0.3">
      <c r="A20" s="139" t="s">
        <v>46</v>
      </c>
      <c r="B20" s="141" t="s">
        <v>30</v>
      </c>
      <c r="C20" s="142"/>
      <c r="D20" s="142"/>
      <c r="E20" s="142"/>
      <c r="F20" s="142"/>
      <c r="G20" s="142"/>
      <c r="H20" s="142"/>
      <c r="I20" s="142"/>
      <c r="J20" s="142"/>
      <c r="K20" s="142"/>
      <c r="L20" s="143"/>
    </row>
    <row r="21" spans="1:12" ht="66.75" customHeight="1" x14ac:dyDescent="0.3">
      <c r="A21" s="140"/>
      <c r="B21" s="21" t="s">
        <v>13</v>
      </c>
      <c r="C21" s="21" t="s">
        <v>96</v>
      </c>
      <c r="D21" s="21" t="s">
        <v>62</v>
      </c>
      <c r="E21" s="21" t="s">
        <v>65</v>
      </c>
      <c r="F21" s="21" t="s">
        <v>66</v>
      </c>
      <c r="G21" s="21" t="s">
        <v>67</v>
      </c>
      <c r="H21" s="23" t="s">
        <v>14</v>
      </c>
      <c r="I21" s="23" t="s">
        <v>33</v>
      </c>
      <c r="J21" s="23" t="s">
        <v>40</v>
      </c>
      <c r="K21" s="23" t="s">
        <v>15</v>
      </c>
      <c r="L21" s="21" t="s">
        <v>16</v>
      </c>
    </row>
    <row r="22" spans="1:12" ht="72" customHeight="1" x14ac:dyDescent="0.3">
      <c r="A22" s="242" t="s">
        <v>396</v>
      </c>
      <c r="B22" s="67" t="s">
        <v>211</v>
      </c>
      <c r="C22" s="21">
        <v>4</v>
      </c>
      <c r="D22" s="21">
        <v>3</v>
      </c>
      <c r="E22" s="21">
        <v>3</v>
      </c>
      <c r="F22" s="21">
        <v>4</v>
      </c>
      <c r="G22" s="22">
        <v>4</v>
      </c>
      <c r="H22" s="68" t="s">
        <v>26</v>
      </c>
      <c r="I22" s="6">
        <v>0.1</v>
      </c>
      <c r="J22" s="277" t="s">
        <v>57</v>
      </c>
      <c r="K22" s="280" t="s">
        <v>226</v>
      </c>
      <c r="L22" s="280" t="s">
        <v>196</v>
      </c>
    </row>
    <row r="23" spans="1:12" ht="57" customHeight="1" x14ac:dyDescent="0.3">
      <c r="A23" s="276"/>
      <c r="B23" s="67" t="s">
        <v>224</v>
      </c>
      <c r="C23" s="21">
        <v>5</v>
      </c>
      <c r="D23" s="21">
        <v>5</v>
      </c>
      <c r="E23" s="21">
        <v>6</v>
      </c>
      <c r="F23" s="21">
        <v>6</v>
      </c>
      <c r="G23" s="22">
        <v>7</v>
      </c>
      <c r="H23" s="68" t="s">
        <v>26</v>
      </c>
      <c r="I23" s="6">
        <v>0.1</v>
      </c>
      <c r="J23" s="278"/>
      <c r="K23" s="281"/>
      <c r="L23" s="281"/>
    </row>
    <row r="24" spans="1:12" ht="60" x14ac:dyDescent="0.3">
      <c r="A24" s="243"/>
      <c r="B24" s="19" t="s">
        <v>225</v>
      </c>
      <c r="C24" s="4">
        <v>8200</v>
      </c>
      <c r="D24" s="4">
        <v>8200</v>
      </c>
      <c r="E24" s="4">
        <v>8200</v>
      </c>
      <c r="F24" s="4">
        <v>8500</v>
      </c>
      <c r="G24" s="4">
        <v>9000</v>
      </c>
      <c r="H24" s="18" t="s">
        <v>26</v>
      </c>
      <c r="I24" s="6">
        <v>0.1</v>
      </c>
      <c r="J24" s="279"/>
      <c r="K24" s="282"/>
      <c r="L24" s="282"/>
    </row>
  </sheetData>
  <mergeCells count="30">
    <mergeCell ref="A18:F18"/>
    <mergeCell ref="A5:G5"/>
    <mergeCell ref="H5:L5"/>
    <mergeCell ref="A6:I6"/>
    <mergeCell ref="J6:L6"/>
    <mergeCell ref="A7:L7"/>
    <mergeCell ref="G18:L18"/>
    <mergeCell ref="B1:F1"/>
    <mergeCell ref="H2:L2"/>
    <mergeCell ref="A3:I3"/>
    <mergeCell ref="J3:L3"/>
    <mergeCell ref="A4:G4"/>
    <mergeCell ref="H4:L4"/>
    <mergeCell ref="A2:G2"/>
    <mergeCell ref="A22:A24"/>
    <mergeCell ref="J22:J24"/>
    <mergeCell ref="K22:K24"/>
    <mergeCell ref="L22:L24"/>
    <mergeCell ref="A8:L8"/>
    <mergeCell ref="A20:A21"/>
    <mergeCell ref="B20:L20"/>
    <mergeCell ref="A9:L9"/>
    <mergeCell ref="A10:L10"/>
    <mergeCell ref="A11:G11"/>
    <mergeCell ref="A12:G12"/>
    <mergeCell ref="A13:G13"/>
    <mergeCell ref="A14:G14"/>
    <mergeCell ref="A15:G15"/>
    <mergeCell ref="A16:L16"/>
    <mergeCell ref="A17:L17"/>
  </mergeCells>
  <phoneticPr fontId="19" type="noConversion"/>
  <printOptions horizontalCentered="1"/>
  <pageMargins left="0.23622047244094491" right="0.23622047244094491" top="0.35433070866141736" bottom="0.35433070866141736" header="0.31496062992125984" footer="0.31496062992125984"/>
  <pageSetup paperSize="9" scale="5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0E67-1864-4AF0-A999-670F1011EDBB}">
  <dimension ref="A1:K32"/>
  <sheetViews>
    <sheetView view="pageBreakPreview" topLeftCell="A19" zoomScaleNormal="100" zoomScaleSheetLayoutView="100" workbookViewId="0">
      <selection activeCell="F2" sqref="F2:I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43.5" customHeight="1" x14ac:dyDescent="0.3">
      <c r="A2" s="133" t="s">
        <v>18</v>
      </c>
      <c r="B2" s="133"/>
      <c r="C2" s="133"/>
      <c r="D2" s="133"/>
      <c r="E2" s="133"/>
      <c r="F2" s="247" t="s">
        <v>71</v>
      </c>
      <c r="G2" s="247"/>
      <c r="H2" s="247"/>
      <c r="I2" s="247"/>
      <c r="J2" s="25"/>
      <c r="K2" s="25"/>
    </row>
    <row r="3" spans="1:11" ht="30.6" customHeight="1" x14ac:dyDescent="0.3">
      <c r="A3" s="115" t="s">
        <v>19</v>
      </c>
      <c r="B3" s="115"/>
      <c r="C3" s="115"/>
      <c r="D3" s="115"/>
      <c r="E3" s="115"/>
      <c r="F3" s="115"/>
      <c r="G3" s="115"/>
      <c r="H3" s="164" t="s">
        <v>132</v>
      </c>
      <c r="I3" s="164"/>
      <c r="J3" s="27"/>
      <c r="K3" s="27"/>
    </row>
    <row r="4" spans="1:11" ht="45.75" customHeight="1" x14ac:dyDescent="0.3">
      <c r="A4" s="152" t="s">
        <v>20</v>
      </c>
      <c r="B4" s="152"/>
      <c r="C4" s="152"/>
      <c r="D4" s="152"/>
      <c r="E4" s="152"/>
      <c r="F4" s="151" t="s">
        <v>300</v>
      </c>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52" t="s">
        <v>24</v>
      </c>
      <c r="B6" s="152"/>
      <c r="C6" s="152"/>
      <c r="D6" s="152"/>
      <c r="E6" s="152"/>
      <c r="F6" s="152"/>
      <c r="G6" s="152"/>
      <c r="H6" s="187" t="s">
        <v>152</v>
      </c>
      <c r="I6" s="180"/>
      <c r="J6" s="32"/>
      <c r="K6" s="32"/>
    </row>
    <row r="7" spans="1:11" ht="30.75" customHeight="1" x14ac:dyDescent="0.3">
      <c r="A7" s="127" t="s">
        <v>83</v>
      </c>
      <c r="B7" s="128"/>
      <c r="C7" s="128"/>
      <c r="D7" s="128"/>
      <c r="E7" s="128"/>
      <c r="F7" s="128"/>
      <c r="G7" s="128"/>
      <c r="H7" s="129"/>
      <c r="I7" s="42">
        <f>I19</f>
        <v>150000</v>
      </c>
      <c r="J7" s="34"/>
      <c r="K7" s="34"/>
    </row>
    <row r="8" spans="1:11" ht="28.5" customHeight="1" x14ac:dyDescent="0.3">
      <c r="A8" s="127" t="s">
        <v>85</v>
      </c>
      <c r="B8" s="128"/>
      <c r="C8" s="128"/>
      <c r="D8" s="128"/>
      <c r="E8" s="128"/>
      <c r="F8" s="128"/>
      <c r="G8" s="128"/>
      <c r="H8" s="129"/>
      <c r="I8" s="38">
        <f>I19-I7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150000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207</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56.25" customHeight="1" x14ac:dyDescent="0.3">
      <c r="A15" s="116" t="s">
        <v>345</v>
      </c>
      <c r="B15" s="116"/>
      <c r="C15" s="116"/>
      <c r="D15" s="116"/>
      <c r="E15" s="116"/>
      <c r="F15" s="116"/>
      <c r="G15" s="116"/>
      <c r="H15" s="116"/>
      <c r="I15" s="116"/>
      <c r="J15" s="30"/>
      <c r="K15" s="30"/>
    </row>
    <row r="16" spans="1:11" ht="28.5" customHeight="1" x14ac:dyDescent="0.3">
      <c r="A16" s="152" t="s">
        <v>3</v>
      </c>
      <c r="B16" s="152"/>
      <c r="C16" s="152"/>
      <c r="D16" s="152"/>
      <c r="E16" s="152"/>
      <c r="F16" s="152"/>
      <c r="G16" s="137" t="s">
        <v>31</v>
      </c>
      <c r="H16" s="137"/>
      <c r="I16" s="137"/>
    </row>
    <row r="17" spans="1:9" ht="36" customHeight="1" x14ac:dyDescent="0.3">
      <c r="A17" s="152"/>
      <c r="B17" s="152"/>
      <c r="C17" s="152"/>
      <c r="D17" s="152"/>
      <c r="E17" s="152"/>
      <c r="F17" s="152"/>
      <c r="G17" s="48" t="s">
        <v>26</v>
      </c>
      <c r="H17" s="47" t="s">
        <v>39</v>
      </c>
      <c r="I17" s="47" t="s">
        <v>27</v>
      </c>
    </row>
    <row r="18" spans="1:9" ht="33.75" customHeight="1" x14ac:dyDescent="0.3">
      <c r="A18" s="165" t="s">
        <v>128</v>
      </c>
      <c r="B18" s="165"/>
      <c r="C18" s="165"/>
      <c r="D18" s="165"/>
      <c r="E18" s="165"/>
      <c r="F18" s="165"/>
      <c r="G18" s="20">
        <v>3</v>
      </c>
      <c r="H18" s="10">
        <v>50000</v>
      </c>
      <c r="I18" s="10">
        <f>H18*G18</f>
        <v>150000</v>
      </c>
    </row>
    <row r="19" spans="1:9" ht="29.25" customHeight="1" x14ac:dyDescent="0.3">
      <c r="A19" s="124" t="s">
        <v>51</v>
      </c>
      <c r="B19" s="125"/>
      <c r="C19" s="125"/>
      <c r="D19" s="125"/>
      <c r="E19" s="125"/>
      <c r="F19" s="126"/>
      <c r="G19" s="39"/>
      <c r="H19" s="39"/>
      <c r="I19" s="41">
        <f>SUM(I18)</f>
        <v>150000</v>
      </c>
    </row>
    <row r="20" spans="1:9" ht="32.450000000000003" customHeight="1" x14ac:dyDescent="0.3">
      <c r="A20" s="127" t="s">
        <v>28</v>
      </c>
      <c r="B20" s="128"/>
      <c r="C20" s="128"/>
      <c r="D20" s="128"/>
      <c r="E20" s="128"/>
      <c r="F20" s="128"/>
      <c r="G20" s="128"/>
      <c r="H20" s="128"/>
      <c r="I20" s="129"/>
    </row>
    <row r="21" spans="1:9" ht="33.75" customHeight="1" x14ac:dyDescent="0.3">
      <c r="A21" s="152" t="s">
        <v>3</v>
      </c>
      <c r="B21" s="152"/>
      <c r="C21" s="152"/>
      <c r="D21" s="152"/>
      <c r="E21" s="152"/>
      <c r="F21" s="16" t="s">
        <v>38</v>
      </c>
      <c r="G21" s="16" t="s">
        <v>35</v>
      </c>
      <c r="H21" s="16" t="s">
        <v>36</v>
      </c>
      <c r="I21" s="16" t="s">
        <v>37</v>
      </c>
    </row>
    <row r="22" spans="1:9" ht="41.25" customHeight="1" x14ac:dyDescent="0.3">
      <c r="A22" s="290" t="str">
        <f>F4</f>
        <v xml:space="preserve">ბინათმესაკუთრეთა ამხანაგობების მხარდაჭერა და საცხოვრებელი პირობების გაუმჯობესება -რეაბილიტაცია </v>
      </c>
      <c r="B22" s="290"/>
      <c r="C22" s="290"/>
      <c r="D22" s="290"/>
      <c r="E22" s="290"/>
      <c r="F22" s="19" t="s">
        <v>193</v>
      </c>
      <c r="G22" s="2" t="s">
        <v>34</v>
      </c>
      <c r="H22" s="2" t="s">
        <v>34</v>
      </c>
      <c r="I22" s="2" t="s">
        <v>34</v>
      </c>
    </row>
    <row r="23" spans="1:9" ht="33.75" customHeight="1" x14ac:dyDescent="0.3">
      <c r="A23" s="115" t="s">
        <v>29</v>
      </c>
      <c r="B23" s="115"/>
      <c r="C23" s="115"/>
      <c r="D23" s="115"/>
      <c r="E23" s="115"/>
      <c r="F23" s="115"/>
      <c r="G23" s="115"/>
      <c r="H23" s="115"/>
      <c r="I23" s="115"/>
    </row>
    <row r="24" spans="1:9" ht="45.75" customHeight="1" x14ac:dyDescent="0.3">
      <c r="A24" s="116" t="s">
        <v>324</v>
      </c>
      <c r="B24" s="116"/>
      <c r="C24" s="116"/>
      <c r="D24" s="116"/>
      <c r="E24" s="116"/>
      <c r="F24" s="116"/>
      <c r="G24" s="116"/>
      <c r="H24" s="116"/>
      <c r="I24" s="116"/>
    </row>
    <row r="25" spans="1:9" ht="38.25" customHeight="1" x14ac:dyDescent="0.3">
      <c r="A25" s="291" t="str">
        <f>A21</f>
        <v>დასახელება</v>
      </c>
      <c r="B25" s="292"/>
      <c r="C25" s="292"/>
      <c r="D25" s="293"/>
      <c r="E25" s="15" t="s">
        <v>155</v>
      </c>
      <c r="F25" s="15" t="s">
        <v>156</v>
      </c>
      <c r="G25" s="15" t="s">
        <v>157</v>
      </c>
      <c r="H25" s="15" t="s">
        <v>158</v>
      </c>
      <c r="I25" s="15" t="s">
        <v>159</v>
      </c>
    </row>
    <row r="26" spans="1:9" ht="45.75" customHeight="1" x14ac:dyDescent="0.3">
      <c r="A26" s="236" t="str">
        <f>A22</f>
        <v xml:space="preserve">ბინათმესაკუთრეთა ამხანაგობების მხარდაჭერა და საცხოვრებელი პირობების გაუმჯობესება -რეაბილიტაცია </v>
      </c>
      <c r="B26" s="130"/>
      <c r="C26" s="130"/>
      <c r="D26" s="131"/>
      <c r="E26" s="49">
        <v>238800</v>
      </c>
      <c r="F26" s="49">
        <f>I19</f>
        <v>150000</v>
      </c>
      <c r="G26" s="49">
        <v>300000</v>
      </c>
      <c r="H26" s="49">
        <v>400000</v>
      </c>
      <c r="I26" s="49">
        <v>400000</v>
      </c>
    </row>
    <row r="27" spans="1:9" ht="66" customHeight="1" x14ac:dyDescent="0.3">
      <c r="A27" s="167" t="s">
        <v>53</v>
      </c>
      <c r="B27" s="167"/>
      <c r="C27" s="167"/>
      <c r="D27" s="167"/>
      <c r="E27" s="160" t="s">
        <v>322</v>
      </c>
      <c r="F27" s="161"/>
      <c r="G27" s="161"/>
      <c r="H27" s="161"/>
      <c r="I27" s="162"/>
    </row>
    <row r="29" spans="1:9" ht="40.5" customHeight="1" x14ac:dyDescent="0.3">
      <c r="A29" s="16" t="s">
        <v>46</v>
      </c>
      <c r="B29" s="152" t="s">
        <v>30</v>
      </c>
      <c r="C29" s="152"/>
      <c r="D29" s="152"/>
      <c r="E29" s="152"/>
      <c r="F29" s="152"/>
      <c r="G29" s="152"/>
      <c r="H29" s="152"/>
      <c r="I29" s="152"/>
    </row>
    <row r="30" spans="1:9" ht="55.5" customHeight="1" x14ac:dyDescent="0.3">
      <c r="A30" s="289" t="s">
        <v>323</v>
      </c>
      <c r="B30" s="15" t="s">
        <v>13</v>
      </c>
      <c r="C30" s="15" t="s">
        <v>90</v>
      </c>
      <c r="D30" s="15" t="s">
        <v>91</v>
      </c>
      <c r="E30" s="15" t="s">
        <v>14</v>
      </c>
      <c r="F30" s="15" t="s">
        <v>33</v>
      </c>
      <c r="G30" s="15" t="s">
        <v>40</v>
      </c>
      <c r="H30" s="15" t="s">
        <v>15</v>
      </c>
      <c r="I30" s="15" t="s">
        <v>16</v>
      </c>
    </row>
    <row r="31" spans="1:9" ht="102.75" customHeight="1" x14ac:dyDescent="0.3">
      <c r="A31" s="289"/>
      <c r="B31" s="7" t="s">
        <v>208</v>
      </c>
      <c r="C31" s="7" t="s">
        <v>209</v>
      </c>
      <c r="D31" s="7" t="s">
        <v>210</v>
      </c>
      <c r="E31" s="7" t="s">
        <v>26</v>
      </c>
      <c r="F31" s="11">
        <v>0.1</v>
      </c>
      <c r="G31" s="294" t="s">
        <v>57</v>
      </c>
      <c r="H31" s="274" t="s">
        <v>58</v>
      </c>
      <c r="I31" s="274" t="s">
        <v>197</v>
      </c>
    </row>
    <row r="32" spans="1:9" ht="111.75" customHeight="1" x14ac:dyDescent="0.3">
      <c r="A32" s="289"/>
      <c r="B32" s="7" t="s">
        <v>211</v>
      </c>
      <c r="C32" s="7">
        <v>4</v>
      </c>
      <c r="D32" s="7">
        <v>3</v>
      </c>
      <c r="E32" s="7" t="s">
        <v>26</v>
      </c>
      <c r="F32" s="11">
        <v>0.1</v>
      </c>
      <c r="G32" s="295"/>
      <c r="H32" s="275"/>
      <c r="I32" s="275"/>
    </row>
  </sheetData>
  <mergeCells count="38">
    <mergeCell ref="A30:A32"/>
    <mergeCell ref="A22:E22"/>
    <mergeCell ref="A23:I23"/>
    <mergeCell ref="A24:I24"/>
    <mergeCell ref="A27:D27"/>
    <mergeCell ref="B29:I29"/>
    <mergeCell ref="A25:D25"/>
    <mergeCell ref="A26:D26"/>
    <mergeCell ref="G31:G32"/>
    <mergeCell ref="H31:H32"/>
    <mergeCell ref="I31:I32"/>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70" orientation="landscape" r:id="rId1"/>
  <rowBreaks count="1" manualBreakCount="1">
    <brk id="25"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4EA6-6815-4F2C-B718-8D7E7C72C365}">
  <dimension ref="A1:K31"/>
  <sheetViews>
    <sheetView view="pageBreakPreview" zoomScaleNormal="100" zoomScaleSheetLayoutView="100" workbookViewId="0">
      <selection activeCell="A8" sqref="A8:H8"/>
    </sheetView>
  </sheetViews>
  <sheetFormatPr defaultColWidth="9.140625" defaultRowHeight="15" x14ac:dyDescent="0.3"/>
  <cols>
    <col min="1" max="1" width="38.28515625" style="1" customWidth="1"/>
    <col min="2" max="5" width="14.5703125" style="1" customWidth="1"/>
    <col min="6" max="6" width="16.7109375" style="1" customWidth="1"/>
    <col min="7" max="7" width="14.42578125" style="1" customWidth="1"/>
    <col min="8" max="8" width="13.85546875" style="1" customWidth="1"/>
    <col min="9" max="9" width="16" style="1" customWidth="1"/>
    <col min="10" max="16384" width="9.140625" style="1"/>
  </cols>
  <sheetData>
    <row r="1" spans="1:11" x14ac:dyDescent="0.3">
      <c r="B1" s="132"/>
      <c r="C1" s="132"/>
      <c r="D1" s="132"/>
      <c r="E1" s="132"/>
      <c r="F1" s="132"/>
    </row>
    <row r="2" spans="1:11" ht="58.5" customHeight="1" x14ac:dyDescent="0.3">
      <c r="A2" s="133" t="s">
        <v>18</v>
      </c>
      <c r="B2" s="133"/>
      <c r="C2" s="133"/>
      <c r="D2" s="133"/>
      <c r="E2" s="133"/>
      <c r="F2" s="247" t="s">
        <v>71</v>
      </c>
      <c r="G2" s="247"/>
      <c r="H2" s="247"/>
      <c r="I2" s="247"/>
      <c r="J2" s="25"/>
      <c r="K2" s="25"/>
    </row>
    <row r="3" spans="1:11" ht="30.6" customHeight="1" x14ac:dyDescent="0.3">
      <c r="A3" s="115" t="s">
        <v>19</v>
      </c>
      <c r="B3" s="115"/>
      <c r="C3" s="115"/>
      <c r="D3" s="115"/>
      <c r="E3" s="115"/>
      <c r="F3" s="115"/>
      <c r="G3" s="115"/>
      <c r="H3" s="164" t="s">
        <v>133</v>
      </c>
      <c r="I3" s="164"/>
      <c r="J3" s="27"/>
      <c r="K3" s="27"/>
    </row>
    <row r="4" spans="1:11" ht="32.450000000000003" customHeight="1" x14ac:dyDescent="0.3">
      <c r="A4" s="152" t="s">
        <v>20</v>
      </c>
      <c r="B4" s="152"/>
      <c r="C4" s="152"/>
      <c r="D4" s="152"/>
      <c r="E4" s="152"/>
      <c r="F4" s="151" t="s">
        <v>137</v>
      </c>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15" t="s">
        <v>24</v>
      </c>
      <c r="B6" s="115"/>
      <c r="C6" s="115"/>
      <c r="D6" s="115"/>
      <c r="E6" s="115"/>
      <c r="F6" s="115"/>
      <c r="G6" s="115"/>
      <c r="H6" s="187" t="s">
        <v>152</v>
      </c>
      <c r="I6" s="180"/>
      <c r="J6" s="32"/>
      <c r="K6" s="32"/>
    </row>
    <row r="7" spans="1:11" ht="30.75" hidden="1" customHeight="1" x14ac:dyDescent="0.3">
      <c r="A7" s="127" t="s">
        <v>83</v>
      </c>
      <c r="B7" s="128"/>
      <c r="C7" s="128"/>
      <c r="D7" s="128"/>
      <c r="E7" s="128"/>
      <c r="F7" s="128"/>
      <c r="G7" s="128"/>
      <c r="H7" s="129"/>
      <c r="I7" s="42">
        <v>0</v>
      </c>
      <c r="J7" s="34"/>
      <c r="K7" s="34"/>
    </row>
    <row r="8" spans="1:11" ht="28.5" customHeight="1" x14ac:dyDescent="0.3">
      <c r="A8" s="127" t="s">
        <v>85</v>
      </c>
      <c r="B8" s="128"/>
      <c r="C8" s="128"/>
      <c r="D8" s="128"/>
      <c r="E8" s="128"/>
      <c r="F8" s="128"/>
      <c r="G8" s="128"/>
      <c r="H8" s="129"/>
      <c r="I8" s="38">
        <f>I19-I7</f>
        <v>700000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700000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301</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57" customHeight="1" x14ac:dyDescent="0.3">
      <c r="A15" s="116" t="s">
        <v>344</v>
      </c>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t="s">
        <v>99</v>
      </c>
      <c r="B18" s="165"/>
      <c r="C18" s="165"/>
      <c r="D18" s="165"/>
      <c r="E18" s="165"/>
      <c r="F18" s="165"/>
      <c r="G18" s="20">
        <v>1</v>
      </c>
      <c r="H18" s="10">
        <v>700000</v>
      </c>
      <c r="I18" s="10">
        <f>H18*G18</f>
        <v>700000</v>
      </c>
    </row>
    <row r="19" spans="1:9" ht="29.25" customHeight="1" x14ac:dyDescent="0.3">
      <c r="A19" s="124" t="s">
        <v>51</v>
      </c>
      <c r="B19" s="125"/>
      <c r="C19" s="125"/>
      <c r="D19" s="125"/>
      <c r="E19" s="125"/>
      <c r="F19" s="126"/>
      <c r="G19" s="39"/>
      <c r="H19" s="39"/>
      <c r="I19" s="35">
        <f>SUM(I18)</f>
        <v>700000</v>
      </c>
    </row>
    <row r="20" spans="1:9" ht="32.450000000000003" customHeight="1" x14ac:dyDescent="0.3">
      <c r="A20" s="115" t="s">
        <v>28</v>
      </c>
      <c r="B20" s="115"/>
      <c r="C20" s="115"/>
      <c r="D20" s="115"/>
      <c r="E20" s="115"/>
      <c r="F20" s="115"/>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15" t="str">
        <f>F4</f>
        <v>სოციალური სახლის მშენებლობა</v>
      </c>
      <c r="B22" s="115"/>
      <c r="C22" s="115"/>
      <c r="D22" s="115"/>
      <c r="E22" s="115"/>
      <c r="F22" s="19" t="s">
        <v>34</v>
      </c>
      <c r="G22" s="2" t="s">
        <v>34</v>
      </c>
      <c r="H22" s="2" t="s">
        <v>34</v>
      </c>
      <c r="I22" s="2" t="s">
        <v>34</v>
      </c>
    </row>
    <row r="23" spans="1:9" ht="33.75" customHeight="1" x14ac:dyDescent="0.3">
      <c r="A23" s="115" t="s">
        <v>29</v>
      </c>
      <c r="B23" s="115"/>
      <c r="C23" s="115"/>
      <c r="D23" s="115"/>
      <c r="E23" s="115"/>
      <c r="F23" s="115"/>
      <c r="G23" s="115"/>
      <c r="H23" s="115"/>
      <c r="I23" s="115"/>
    </row>
    <row r="24" spans="1:9" ht="45.75" customHeight="1" x14ac:dyDescent="0.3">
      <c r="A24" s="116" t="s">
        <v>302</v>
      </c>
      <c r="B24" s="116"/>
      <c r="C24" s="116"/>
      <c r="D24" s="116"/>
      <c r="E24" s="116"/>
      <c r="F24" s="116"/>
      <c r="G24" s="116"/>
      <c r="H24" s="116"/>
      <c r="I24" s="116"/>
    </row>
    <row r="25" spans="1:9" ht="45.75" customHeight="1" x14ac:dyDescent="0.3">
      <c r="A25" s="172" t="str">
        <f>A21</f>
        <v>დასახელება</v>
      </c>
      <c r="B25" s="173"/>
      <c r="C25" s="173"/>
      <c r="D25" s="174"/>
      <c r="E25" s="15" t="s">
        <v>155</v>
      </c>
      <c r="F25" s="15" t="s">
        <v>156</v>
      </c>
      <c r="G25" s="15" t="s">
        <v>157</v>
      </c>
      <c r="H25" s="15" t="s">
        <v>158</v>
      </c>
      <c r="I25" s="15" t="s">
        <v>159</v>
      </c>
    </row>
    <row r="26" spans="1:9" ht="45.75" customHeight="1" x14ac:dyDescent="0.3">
      <c r="A26" s="296" t="str">
        <f>A22</f>
        <v>სოციალური სახლის მშენებლობა</v>
      </c>
      <c r="B26" s="297"/>
      <c r="C26" s="297"/>
      <c r="D26" s="298"/>
      <c r="E26" s="49">
        <v>750000</v>
      </c>
      <c r="F26" s="49">
        <f>I19</f>
        <v>700000</v>
      </c>
      <c r="G26" s="49">
        <v>3500000</v>
      </c>
      <c r="H26" s="49">
        <v>1750000</v>
      </c>
      <c r="I26" s="49">
        <v>0</v>
      </c>
    </row>
    <row r="27" spans="1:9" ht="66" customHeight="1" x14ac:dyDescent="0.3">
      <c r="A27" s="167" t="s">
        <v>53</v>
      </c>
      <c r="B27" s="167"/>
      <c r="C27" s="167"/>
      <c r="D27" s="167"/>
      <c r="E27" s="299" t="s">
        <v>399</v>
      </c>
      <c r="F27" s="300"/>
      <c r="G27" s="300"/>
      <c r="H27" s="300"/>
      <c r="I27" s="301"/>
    </row>
    <row r="29" spans="1:9" ht="40.5" customHeight="1" x14ac:dyDescent="0.3">
      <c r="A29" s="16" t="s">
        <v>46</v>
      </c>
      <c r="B29" s="152" t="s">
        <v>30</v>
      </c>
      <c r="C29" s="152"/>
      <c r="D29" s="152"/>
      <c r="E29" s="152"/>
      <c r="F29" s="152"/>
      <c r="G29" s="152"/>
      <c r="H29" s="152"/>
      <c r="I29" s="152"/>
    </row>
    <row r="30" spans="1:9" ht="55.5" customHeight="1" x14ac:dyDescent="0.3">
      <c r="A30" s="181" t="s">
        <v>302</v>
      </c>
      <c r="B30" s="15" t="s">
        <v>13</v>
      </c>
      <c r="C30" s="15" t="s">
        <v>90</v>
      </c>
      <c r="D30" s="15" t="s">
        <v>91</v>
      </c>
      <c r="E30" s="15" t="s">
        <v>14</v>
      </c>
      <c r="F30" s="15" t="s">
        <v>33</v>
      </c>
      <c r="G30" s="15" t="s">
        <v>40</v>
      </c>
      <c r="H30" s="15" t="s">
        <v>15</v>
      </c>
      <c r="I30" s="15" t="s">
        <v>16</v>
      </c>
    </row>
    <row r="31" spans="1:9" ht="102.75" customHeight="1" x14ac:dyDescent="0.3">
      <c r="A31" s="181"/>
      <c r="B31" s="7" t="s">
        <v>208</v>
      </c>
      <c r="C31" s="7">
        <v>0</v>
      </c>
      <c r="D31" s="7" t="s">
        <v>209</v>
      </c>
      <c r="E31" s="7" t="s">
        <v>26</v>
      </c>
      <c r="F31" s="11">
        <v>0.1</v>
      </c>
      <c r="G31" s="91" t="s">
        <v>212</v>
      </c>
      <c r="H31" s="90" t="s">
        <v>58</v>
      </c>
      <c r="I31" s="90" t="s">
        <v>197</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2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5"/>
  <sheetViews>
    <sheetView view="pageBreakPreview" zoomScaleNormal="100" zoomScaleSheetLayoutView="100" workbookViewId="0">
      <selection activeCell="H4" sqref="H4:L4"/>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2" width="12" style="1" customWidth="1"/>
    <col min="13" max="16384" width="9.140625" style="1"/>
  </cols>
  <sheetData>
    <row r="1" spans="1:12" x14ac:dyDescent="0.3">
      <c r="B1" s="132"/>
      <c r="C1" s="132"/>
      <c r="D1" s="132"/>
      <c r="E1" s="132"/>
      <c r="F1" s="132"/>
    </row>
    <row r="2" spans="1:12" ht="54" customHeight="1" x14ac:dyDescent="0.3">
      <c r="A2" s="133" t="s">
        <v>4</v>
      </c>
      <c r="B2" s="133"/>
      <c r="C2" s="133"/>
      <c r="D2" s="133"/>
      <c r="E2" s="133"/>
      <c r="F2" s="133"/>
      <c r="G2" s="17"/>
      <c r="H2" s="151" t="s">
        <v>78</v>
      </c>
      <c r="I2" s="151"/>
      <c r="J2" s="151"/>
      <c r="K2" s="151"/>
      <c r="L2" s="151"/>
    </row>
    <row r="3" spans="1:12" ht="30.6" customHeight="1" x14ac:dyDescent="0.3">
      <c r="A3" s="115" t="s">
        <v>5</v>
      </c>
      <c r="B3" s="115"/>
      <c r="C3" s="115"/>
      <c r="D3" s="115"/>
      <c r="E3" s="115"/>
      <c r="F3" s="115"/>
      <c r="G3" s="115"/>
      <c r="H3" s="115"/>
      <c r="I3" s="115"/>
      <c r="J3" s="135" t="s">
        <v>49</v>
      </c>
      <c r="K3" s="135"/>
      <c r="L3" s="135"/>
    </row>
    <row r="4" spans="1:12" ht="32.450000000000003" customHeight="1" x14ac:dyDescent="0.3">
      <c r="A4" s="115" t="s">
        <v>6</v>
      </c>
      <c r="B4" s="115"/>
      <c r="C4" s="115"/>
      <c r="D4" s="115"/>
      <c r="E4" s="115"/>
      <c r="F4" s="115"/>
      <c r="G4" s="115"/>
      <c r="H4" s="135" t="s">
        <v>43</v>
      </c>
      <c r="I4" s="135"/>
      <c r="J4" s="135"/>
      <c r="K4" s="135"/>
      <c r="L4" s="135"/>
    </row>
    <row r="5" spans="1:12" ht="34.9" customHeight="1" x14ac:dyDescent="0.3">
      <c r="A5" s="115" t="s">
        <v>7</v>
      </c>
      <c r="B5" s="115"/>
      <c r="C5" s="115"/>
      <c r="D5" s="115"/>
      <c r="E5" s="115"/>
      <c r="F5" s="115"/>
      <c r="G5" s="115"/>
      <c r="H5" s="135" t="s">
        <v>54</v>
      </c>
      <c r="I5" s="135"/>
      <c r="J5" s="135"/>
      <c r="K5" s="135"/>
      <c r="L5" s="135"/>
    </row>
    <row r="6" spans="1:12" ht="36.6" customHeight="1" x14ac:dyDescent="0.3">
      <c r="A6" s="115" t="s">
        <v>8</v>
      </c>
      <c r="B6" s="115"/>
      <c r="C6" s="115"/>
      <c r="D6" s="115"/>
      <c r="E6" s="115"/>
      <c r="F6" s="115"/>
      <c r="G6" s="115"/>
      <c r="H6" s="115"/>
      <c r="I6" s="115"/>
      <c r="J6" s="135" t="s">
        <v>69</v>
      </c>
      <c r="K6" s="135"/>
      <c r="L6" s="135"/>
    </row>
    <row r="7" spans="1:12" ht="30.6" customHeight="1" x14ac:dyDescent="0.3">
      <c r="A7" s="115" t="s">
        <v>9</v>
      </c>
      <c r="B7" s="115"/>
      <c r="C7" s="115"/>
      <c r="D7" s="115"/>
      <c r="E7" s="115"/>
      <c r="F7" s="115"/>
      <c r="G7" s="115"/>
      <c r="H7" s="115"/>
      <c r="I7" s="115"/>
      <c r="J7" s="115"/>
      <c r="K7" s="115"/>
      <c r="L7" s="115"/>
    </row>
    <row r="8" spans="1:12" ht="49.15" customHeight="1" x14ac:dyDescent="0.3">
      <c r="A8" s="116" t="s">
        <v>55</v>
      </c>
      <c r="B8" s="116"/>
      <c r="C8" s="116"/>
      <c r="D8" s="116"/>
      <c r="E8" s="116"/>
      <c r="F8" s="116"/>
      <c r="G8" s="116"/>
      <c r="H8" s="116"/>
      <c r="I8" s="116"/>
      <c r="J8" s="116"/>
      <c r="K8" s="116"/>
      <c r="L8" s="116"/>
    </row>
    <row r="9" spans="1:12" ht="31.9" customHeight="1" x14ac:dyDescent="0.3">
      <c r="A9" s="115" t="s">
        <v>10</v>
      </c>
      <c r="B9" s="115"/>
      <c r="C9" s="115"/>
      <c r="D9" s="115"/>
      <c r="E9" s="115"/>
      <c r="F9" s="115"/>
      <c r="G9" s="115"/>
      <c r="H9" s="115"/>
      <c r="I9" s="115"/>
      <c r="J9" s="115"/>
      <c r="K9" s="115"/>
      <c r="L9" s="115"/>
    </row>
    <row r="10" spans="1:12" ht="81.75" customHeight="1" x14ac:dyDescent="0.3">
      <c r="A10" s="116" t="s">
        <v>283</v>
      </c>
      <c r="B10" s="116"/>
      <c r="C10" s="116"/>
      <c r="D10" s="116"/>
      <c r="E10" s="116"/>
      <c r="F10" s="116"/>
      <c r="G10" s="116"/>
      <c r="H10" s="116"/>
      <c r="I10" s="116"/>
      <c r="J10" s="116"/>
      <c r="K10" s="116"/>
      <c r="L10" s="116"/>
    </row>
    <row r="11" spans="1:12" ht="61.9" customHeight="1" x14ac:dyDescent="0.3">
      <c r="A11" s="115" t="s">
        <v>48</v>
      </c>
      <c r="B11" s="115"/>
      <c r="C11" s="115"/>
      <c r="D11" s="115"/>
      <c r="E11" s="115"/>
      <c r="F11" s="115"/>
      <c r="G11" s="115"/>
      <c r="H11" s="15" t="s">
        <v>155</v>
      </c>
      <c r="I11" s="15" t="s">
        <v>156</v>
      </c>
      <c r="J11" s="15" t="s">
        <v>157</v>
      </c>
      <c r="K11" s="15" t="s">
        <v>158</v>
      </c>
      <c r="L11" s="15" t="s">
        <v>159</v>
      </c>
    </row>
    <row r="12" spans="1:12" ht="38.25" customHeight="1" x14ac:dyDescent="0.3">
      <c r="A12" s="144" t="s">
        <v>79</v>
      </c>
      <c r="B12" s="144"/>
      <c r="C12" s="144"/>
      <c r="D12" s="144"/>
      <c r="E12" s="144"/>
      <c r="F12" s="144"/>
      <c r="G12" s="144"/>
      <c r="H12" s="36">
        <f>'შიდა სას. 020101'!E26</f>
        <v>2019800</v>
      </c>
      <c r="I12" s="36">
        <f>'შიდა სას. 020101'!F26</f>
        <v>1666000</v>
      </c>
      <c r="J12" s="36">
        <f>'შიდა სას. 020101'!G26</f>
        <v>1300000</v>
      </c>
      <c r="K12" s="36">
        <f>'შიდა სას. 020101'!H26</f>
        <v>1500000</v>
      </c>
      <c r="L12" s="36">
        <f>'შიდა სას. 020101'!I26</f>
        <v>1500000</v>
      </c>
    </row>
    <row r="13" spans="1:12" ht="36" customHeight="1" x14ac:dyDescent="0.3">
      <c r="A13" s="144" t="s">
        <v>80</v>
      </c>
      <c r="B13" s="144"/>
      <c r="C13" s="144"/>
      <c r="D13" s="144"/>
      <c r="E13" s="144"/>
      <c r="F13" s="144"/>
      <c r="G13" s="144"/>
      <c r="H13" s="36">
        <f>'მთები-ტრანსპორტირება 020103'!E26</f>
        <v>10000</v>
      </c>
      <c r="I13" s="36">
        <f>'მთები-ტრანსპორტირება 020103'!I11</f>
        <v>10000</v>
      </c>
      <c r="J13" s="36">
        <f>'მთები-ტრანსპორტირება 020103'!G26</f>
        <v>10000</v>
      </c>
      <c r="K13" s="36">
        <f>'მთები-ტრანსპორტირება 020103'!H26</f>
        <v>10000</v>
      </c>
      <c r="L13" s="36">
        <f>'მთები-ტრანსპორტირება 020103'!I26</f>
        <v>10000</v>
      </c>
    </row>
    <row r="14" spans="1:12" ht="36" customHeight="1" x14ac:dyDescent="0.3">
      <c r="A14" s="144" t="s">
        <v>81</v>
      </c>
      <c r="B14" s="144"/>
      <c r="C14" s="144"/>
      <c r="D14" s="144"/>
      <c r="E14" s="144"/>
      <c r="F14" s="144"/>
      <c r="G14" s="144"/>
      <c r="H14" s="36">
        <f>'ბურღვა აფეთქება 020104'!E26</f>
        <v>10000</v>
      </c>
      <c r="I14" s="36">
        <f>'ბურღვა აფეთქება 020104'!F26</f>
        <v>10000</v>
      </c>
      <c r="J14" s="36">
        <f>'ბურღვა აფეთქება 020104'!G26</f>
        <v>15000</v>
      </c>
      <c r="K14" s="36">
        <f>'ბურღვა აფეთქება 020104'!H26</f>
        <v>15000</v>
      </c>
      <c r="L14" s="36">
        <f>'ბურღვა აფეთქება 020104'!I26</f>
        <v>15000</v>
      </c>
    </row>
    <row r="15" spans="1:12" ht="39" customHeight="1" x14ac:dyDescent="0.3">
      <c r="A15" s="144" t="s">
        <v>97</v>
      </c>
      <c r="B15" s="144"/>
      <c r="C15" s="144"/>
      <c r="D15" s="144"/>
      <c r="E15" s="144"/>
      <c r="F15" s="144"/>
      <c r="G15" s="144"/>
      <c r="H15" s="36">
        <f>'საზოგადოებრივი ტრანპ 020105'!E44</f>
        <v>98100</v>
      </c>
      <c r="I15" s="36">
        <f>'საზოგადოებრივი ტრანპ 020105'!I7</f>
        <v>112499.92</v>
      </c>
      <c r="J15" s="36">
        <f>'საზოგადოებრივი ტრანპ 020105'!G44</f>
        <v>110000</v>
      </c>
      <c r="K15" s="36">
        <f>'საზოგადოებრივი ტრანპ 020105'!H44</f>
        <v>115000</v>
      </c>
      <c r="L15" s="36">
        <f>'საზოგადოებრივი ტრანპ 020105'!I44</f>
        <v>120000</v>
      </c>
    </row>
    <row r="16" spans="1:12" ht="37.5" customHeight="1" x14ac:dyDescent="0.3">
      <c r="A16" s="144" t="s">
        <v>82</v>
      </c>
      <c r="B16" s="144"/>
      <c r="C16" s="144"/>
      <c r="D16" s="144"/>
      <c r="E16" s="144"/>
      <c r="F16" s="144"/>
      <c r="G16" s="144"/>
      <c r="H16" s="36">
        <f>'ავტოსატ-ტო საწ. 020106'!E26</f>
        <v>129700</v>
      </c>
      <c r="I16" s="36">
        <f>'ამბუ. ტრან. მომს. 020107'!F35</f>
        <v>184600</v>
      </c>
      <c r="J16" s="36">
        <f>'ავტოსატ-ტო საწ. 020106'!G26</f>
        <v>160800</v>
      </c>
      <c r="K16" s="36">
        <f>'ავტოსატ-ტო საწ. 020106'!H26</f>
        <v>177000</v>
      </c>
      <c r="L16" s="36">
        <f>'ავტოსატ-ტო საწ. 020106'!I26</f>
        <v>189300</v>
      </c>
    </row>
    <row r="17" spans="1:12" ht="36.75" customHeight="1" x14ac:dyDescent="0.3">
      <c r="A17" s="144" t="s">
        <v>98</v>
      </c>
      <c r="B17" s="144"/>
      <c r="C17" s="144"/>
      <c r="D17" s="144"/>
      <c r="E17" s="144"/>
      <c r="F17" s="144"/>
      <c r="G17" s="144"/>
      <c r="H17" s="36">
        <f>'ამბუ. ტრან. მომს. 020107'!E35</f>
        <v>166300</v>
      </c>
      <c r="I17" s="36">
        <f>'ამბუ. ტრან. მომს. 020107'!F35</f>
        <v>184600</v>
      </c>
      <c r="J17" s="36">
        <f>'ამბუ. ტრან. მომს. 020107'!G35</f>
        <v>175000</v>
      </c>
      <c r="K17" s="36">
        <f>'ამბუ. ტრან. მომს. 020107'!H35</f>
        <v>180000</v>
      </c>
      <c r="L17" s="36">
        <f>'ამბუ. ტრან. მომს. 020107'!I35</f>
        <v>200000</v>
      </c>
    </row>
    <row r="18" spans="1:12" ht="38.450000000000003" customHeight="1" x14ac:dyDescent="0.3">
      <c r="A18" s="138" t="s">
        <v>86</v>
      </c>
      <c r="B18" s="138"/>
      <c r="C18" s="138"/>
      <c r="D18" s="138"/>
      <c r="E18" s="138"/>
      <c r="F18" s="138"/>
      <c r="G18" s="138"/>
      <c r="H18" s="46">
        <f>SUM(H12:H17)</f>
        <v>2433900</v>
      </c>
      <c r="I18" s="46">
        <f>SUM(I12:I17)</f>
        <v>2167699.92</v>
      </c>
      <c r="J18" s="46">
        <f>SUM(J12:J17)</f>
        <v>1770800</v>
      </c>
      <c r="K18" s="46">
        <f>SUM(K12:K17)</f>
        <v>1997000</v>
      </c>
      <c r="L18" s="46">
        <f>SUM(L12:L17)</f>
        <v>2034300</v>
      </c>
    </row>
    <row r="19" spans="1:12" ht="30.75" customHeight="1" x14ac:dyDescent="0.3">
      <c r="A19" s="127" t="s">
        <v>11</v>
      </c>
      <c r="B19" s="128"/>
      <c r="C19" s="128"/>
      <c r="D19" s="128"/>
      <c r="E19" s="128"/>
      <c r="F19" s="128"/>
      <c r="G19" s="128"/>
      <c r="H19" s="128"/>
      <c r="I19" s="128"/>
      <c r="J19" s="128"/>
      <c r="K19" s="128"/>
      <c r="L19" s="129"/>
    </row>
    <row r="20" spans="1:12" ht="38.25" customHeight="1" x14ac:dyDescent="0.3">
      <c r="A20" s="145" t="s">
        <v>315</v>
      </c>
      <c r="B20" s="146"/>
      <c r="C20" s="146"/>
      <c r="D20" s="146"/>
      <c r="E20" s="146"/>
      <c r="F20" s="146"/>
      <c r="G20" s="146"/>
      <c r="H20" s="146"/>
      <c r="I20" s="146"/>
      <c r="J20" s="146"/>
      <c r="K20" s="146"/>
      <c r="L20" s="147"/>
    </row>
    <row r="21" spans="1:12" ht="81" customHeight="1" x14ac:dyDescent="0.3">
      <c r="A21" s="137" t="s">
        <v>52</v>
      </c>
      <c r="B21" s="137"/>
      <c r="C21" s="137"/>
      <c r="D21" s="137"/>
      <c r="E21" s="137"/>
      <c r="F21" s="137"/>
      <c r="G21" s="148" t="s">
        <v>316</v>
      </c>
      <c r="H21" s="149"/>
      <c r="I21" s="149"/>
      <c r="J21" s="149"/>
      <c r="K21" s="149"/>
      <c r="L21" s="150"/>
    </row>
    <row r="23" spans="1:12" ht="30.75" customHeight="1" x14ac:dyDescent="0.3">
      <c r="A23" s="139" t="s">
        <v>42</v>
      </c>
      <c r="B23" s="141" t="s">
        <v>12</v>
      </c>
      <c r="C23" s="142"/>
      <c r="D23" s="142"/>
      <c r="E23" s="142"/>
      <c r="F23" s="142"/>
      <c r="G23" s="142"/>
      <c r="H23" s="142"/>
      <c r="I23" s="142"/>
      <c r="J23" s="142"/>
      <c r="K23" s="142"/>
      <c r="L23" s="143"/>
    </row>
    <row r="24" spans="1:12" ht="57" customHeight="1" x14ac:dyDescent="0.3">
      <c r="A24" s="140"/>
      <c r="B24" s="21" t="s">
        <v>13</v>
      </c>
      <c r="C24" s="21" t="s">
        <v>96</v>
      </c>
      <c r="D24" s="21" t="s">
        <v>62</v>
      </c>
      <c r="E24" s="21" t="s">
        <v>65</v>
      </c>
      <c r="F24" s="21" t="s">
        <v>66</v>
      </c>
      <c r="G24" s="21" t="s">
        <v>67</v>
      </c>
      <c r="H24" s="23" t="s">
        <v>14</v>
      </c>
      <c r="I24" s="23" t="s">
        <v>33</v>
      </c>
      <c r="J24" s="23" t="s">
        <v>40</v>
      </c>
      <c r="K24" s="23" t="s">
        <v>15</v>
      </c>
      <c r="L24" s="21" t="s">
        <v>16</v>
      </c>
    </row>
    <row r="25" spans="1:12" ht="135" x14ac:dyDescent="0.3">
      <c r="A25" s="64" t="s">
        <v>315</v>
      </c>
      <c r="B25" s="3" t="s">
        <v>56</v>
      </c>
      <c r="C25" s="58">
        <v>8200</v>
      </c>
      <c r="D25" s="58">
        <v>8500</v>
      </c>
      <c r="E25" s="58">
        <v>8500</v>
      </c>
      <c r="F25" s="58">
        <v>9000</v>
      </c>
      <c r="G25" s="58">
        <v>9000</v>
      </c>
      <c r="H25" s="5" t="s">
        <v>44</v>
      </c>
      <c r="I25" s="6">
        <v>0.1</v>
      </c>
      <c r="J25" s="18" t="s">
        <v>195</v>
      </c>
      <c r="K25" s="7" t="s">
        <v>58</v>
      </c>
      <c r="L25" s="59" t="s">
        <v>196</v>
      </c>
    </row>
  </sheetData>
  <mergeCells count="29">
    <mergeCell ref="B1:F1"/>
    <mergeCell ref="H2:L2"/>
    <mergeCell ref="J3:L3"/>
    <mergeCell ref="H4:L4"/>
    <mergeCell ref="H5:L5"/>
    <mergeCell ref="A5:G5"/>
    <mergeCell ref="A2:F2"/>
    <mergeCell ref="A3:I3"/>
    <mergeCell ref="A4:G4"/>
    <mergeCell ref="A23:A24"/>
    <mergeCell ref="B23:L23"/>
    <mergeCell ref="A8:L8"/>
    <mergeCell ref="A9:L9"/>
    <mergeCell ref="A10:L10"/>
    <mergeCell ref="A11:G11"/>
    <mergeCell ref="A17:G17"/>
    <mergeCell ref="A16:G16"/>
    <mergeCell ref="A15:G15"/>
    <mergeCell ref="A14:G14"/>
    <mergeCell ref="A13:G13"/>
    <mergeCell ref="A12:G12"/>
    <mergeCell ref="A20:L20"/>
    <mergeCell ref="G21:L21"/>
    <mergeCell ref="A6:I6"/>
    <mergeCell ref="J6:L6"/>
    <mergeCell ref="A7:L7"/>
    <mergeCell ref="A21:F21"/>
    <mergeCell ref="A18:G18"/>
    <mergeCell ref="A19:L19"/>
  </mergeCells>
  <phoneticPr fontId="19" type="noConversion"/>
  <printOptions horizontalCentered="1"/>
  <pageMargins left="0.23622047244094491" right="0.23622047244094491" top="0.35433070866141736" bottom="0.35433070866141736" header="0.31496062992125984" footer="0.31496062992125984"/>
  <pageSetup paperSize="9" scale="70" fitToHeight="0" orientation="landscape" r:id="rId1"/>
  <rowBreaks count="1" manualBreakCount="1">
    <brk id="20"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6B1D-C9FD-4F94-ADB4-D2E7C26E4A3C}">
  <dimension ref="A1:K33"/>
  <sheetViews>
    <sheetView view="pageBreakPreview" zoomScaleNormal="100" zoomScaleSheetLayoutView="100" workbookViewId="0">
      <selection activeCell="F2" sqref="F2:I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247" t="s">
        <v>71</v>
      </c>
      <c r="G2" s="247"/>
      <c r="H2" s="247"/>
      <c r="I2" s="247"/>
      <c r="J2" s="25"/>
      <c r="K2" s="25"/>
    </row>
    <row r="3" spans="1:11" ht="30.6" customHeight="1" x14ac:dyDescent="0.3">
      <c r="A3" s="115" t="s">
        <v>19</v>
      </c>
      <c r="B3" s="115"/>
      <c r="C3" s="115"/>
      <c r="D3" s="115"/>
      <c r="E3" s="115"/>
      <c r="F3" s="115"/>
      <c r="G3" s="115"/>
      <c r="H3" s="164" t="s">
        <v>134</v>
      </c>
      <c r="I3" s="164"/>
      <c r="J3" s="27"/>
      <c r="K3" s="27"/>
    </row>
    <row r="4" spans="1:11" ht="51" customHeight="1" x14ac:dyDescent="0.3">
      <c r="A4" s="152" t="s">
        <v>20</v>
      </c>
      <c r="B4" s="152"/>
      <c r="C4" s="152"/>
      <c r="D4" s="152"/>
      <c r="E4" s="152"/>
      <c r="F4" s="151" t="s">
        <v>138</v>
      </c>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27" t="s">
        <v>24</v>
      </c>
      <c r="B6" s="128"/>
      <c r="C6" s="128"/>
      <c r="D6" s="128"/>
      <c r="E6" s="128"/>
      <c r="F6" s="128"/>
      <c r="G6" s="128"/>
      <c r="H6" s="187" t="s">
        <v>152</v>
      </c>
      <c r="I6" s="180"/>
      <c r="J6" s="32"/>
      <c r="K6" s="32"/>
    </row>
    <row r="7" spans="1:11" ht="30.75" customHeight="1" x14ac:dyDescent="0.3">
      <c r="A7" s="127" t="s">
        <v>83</v>
      </c>
      <c r="B7" s="128"/>
      <c r="C7" s="128"/>
      <c r="D7" s="128"/>
      <c r="E7" s="128"/>
      <c r="F7" s="128"/>
      <c r="G7" s="128"/>
      <c r="H7" s="129"/>
      <c r="I7" s="42">
        <f>I19</f>
        <v>360000</v>
      </c>
      <c r="J7" s="34"/>
      <c r="K7" s="34"/>
    </row>
    <row r="8" spans="1:11" ht="28.5" hidden="1" customHeight="1" x14ac:dyDescent="0.3">
      <c r="A8" s="127" t="s">
        <v>85</v>
      </c>
      <c r="B8" s="128"/>
      <c r="C8" s="128"/>
      <c r="D8" s="128"/>
      <c r="E8" s="128"/>
      <c r="F8" s="128"/>
      <c r="G8" s="128"/>
      <c r="H8" s="129"/>
      <c r="I8" s="38">
        <f>I19-I7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360000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303</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49.5" customHeight="1" x14ac:dyDescent="0.3">
      <c r="A15" s="116" t="s">
        <v>304</v>
      </c>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1.25" customHeight="1" x14ac:dyDescent="0.3">
      <c r="A17" s="152"/>
      <c r="B17" s="152"/>
      <c r="C17" s="152"/>
      <c r="D17" s="152"/>
      <c r="E17" s="152"/>
      <c r="F17" s="152"/>
      <c r="G17" s="48" t="s">
        <v>26</v>
      </c>
      <c r="H17" s="47" t="s">
        <v>39</v>
      </c>
      <c r="I17" s="47" t="s">
        <v>27</v>
      </c>
    </row>
    <row r="18" spans="1:9" ht="33.75" customHeight="1" x14ac:dyDescent="0.3">
      <c r="A18" s="165" t="s">
        <v>99</v>
      </c>
      <c r="B18" s="165"/>
      <c r="C18" s="165"/>
      <c r="D18" s="165"/>
      <c r="E18" s="165"/>
      <c r="F18" s="165"/>
      <c r="G18" s="20">
        <v>4</v>
      </c>
      <c r="H18" s="10">
        <v>90000</v>
      </c>
      <c r="I18" s="10">
        <f>H18*G18</f>
        <v>360000</v>
      </c>
    </row>
    <row r="19" spans="1:9" ht="29.25" customHeight="1" x14ac:dyDescent="0.3">
      <c r="A19" s="124" t="s">
        <v>51</v>
      </c>
      <c r="B19" s="125"/>
      <c r="C19" s="125"/>
      <c r="D19" s="125"/>
      <c r="E19" s="125"/>
      <c r="F19" s="126"/>
      <c r="G19" s="39"/>
      <c r="H19" s="39"/>
      <c r="I19" s="35">
        <f>SUM(I18)</f>
        <v>360000</v>
      </c>
    </row>
    <row r="20" spans="1:9" ht="32.450000000000003" customHeight="1" x14ac:dyDescent="0.3">
      <c r="A20" s="127" t="s">
        <v>28</v>
      </c>
      <c r="B20" s="128"/>
      <c r="C20" s="128"/>
      <c r="D20" s="128"/>
      <c r="E20" s="128"/>
      <c r="F20" s="128"/>
      <c r="G20" s="128"/>
      <c r="H20" s="128"/>
      <c r="I20" s="129"/>
    </row>
    <row r="21" spans="1:9" ht="33.75" customHeight="1" x14ac:dyDescent="0.3">
      <c r="A21" s="152" t="s">
        <v>3</v>
      </c>
      <c r="B21" s="152"/>
      <c r="C21" s="152"/>
      <c r="D21" s="152"/>
      <c r="E21" s="152"/>
      <c r="F21" s="16" t="s">
        <v>38</v>
      </c>
      <c r="G21" s="16" t="s">
        <v>35</v>
      </c>
      <c r="H21" s="16" t="s">
        <v>36</v>
      </c>
      <c r="I21" s="16" t="s">
        <v>37</v>
      </c>
    </row>
    <row r="22" spans="1:9" ht="34.5" customHeight="1" x14ac:dyDescent="0.3">
      <c r="A22" s="182" t="str">
        <f>F4</f>
        <v>ძველი საცხოვრებელი სახლების მქონე ოჯახებზე ახალი საცხოვრებელი სახლებით შეცვლის პროგრამა</v>
      </c>
      <c r="B22" s="182"/>
      <c r="C22" s="182"/>
      <c r="D22" s="182"/>
      <c r="E22" s="182"/>
      <c r="F22" s="19" t="s">
        <v>193</v>
      </c>
      <c r="G22" s="2" t="s">
        <v>193</v>
      </c>
      <c r="H22" s="2" t="s">
        <v>34</v>
      </c>
      <c r="I22" s="2" t="s">
        <v>34</v>
      </c>
    </row>
    <row r="23" spans="1:9" ht="33.75" customHeight="1" x14ac:dyDescent="0.3">
      <c r="A23" s="115" t="s">
        <v>29</v>
      </c>
      <c r="B23" s="115"/>
      <c r="C23" s="115"/>
      <c r="D23" s="115"/>
      <c r="E23" s="115"/>
      <c r="F23" s="115"/>
      <c r="G23" s="115"/>
      <c r="H23" s="115"/>
      <c r="I23" s="115"/>
    </row>
    <row r="24" spans="1:9" ht="45.75" customHeight="1" x14ac:dyDescent="0.3">
      <c r="A24" s="116" t="s">
        <v>305</v>
      </c>
      <c r="B24" s="116"/>
      <c r="C24" s="116"/>
      <c r="D24" s="116"/>
      <c r="E24" s="116"/>
      <c r="F24" s="116"/>
      <c r="G24" s="116"/>
      <c r="H24" s="116"/>
      <c r="I24" s="116"/>
    </row>
    <row r="25" spans="1:9" ht="45.75" customHeight="1" x14ac:dyDescent="0.3">
      <c r="A25" s="296" t="str">
        <f>A21</f>
        <v>დასახელება</v>
      </c>
      <c r="B25" s="297"/>
      <c r="C25" s="297"/>
      <c r="D25" s="298"/>
      <c r="E25" s="15" t="s">
        <v>155</v>
      </c>
      <c r="F25" s="15" t="s">
        <v>156</v>
      </c>
      <c r="G25" s="15" t="s">
        <v>157</v>
      </c>
      <c r="H25" s="15" t="s">
        <v>158</v>
      </c>
      <c r="I25" s="15" t="s">
        <v>159</v>
      </c>
    </row>
    <row r="26" spans="1:9" ht="45.75" customHeight="1" x14ac:dyDescent="0.3">
      <c r="A26" s="121" t="str">
        <f>A22</f>
        <v>ძველი საცხოვრებელი სახლების მქონე ოჯახებზე ახალი საცხოვრებელი სახლებით შეცვლის პროგრამა</v>
      </c>
      <c r="B26" s="122"/>
      <c r="C26" s="122"/>
      <c r="D26" s="224"/>
      <c r="E26" s="44">
        <v>425600</v>
      </c>
      <c r="F26" s="44">
        <f>I19</f>
        <v>360000</v>
      </c>
      <c r="G26" s="44">
        <v>500000</v>
      </c>
      <c r="H26" s="44">
        <v>500000</v>
      </c>
      <c r="I26" s="44">
        <v>500000</v>
      </c>
    </row>
    <row r="27" spans="1:9" ht="66" customHeight="1" x14ac:dyDescent="0.3">
      <c r="A27" s="167" t="s">
        <v>53</v>
      </c>
      <c r="B27" s="167"/>
      <c r="C27" s="167"/>
      <c r="D27" s="167"/>
      <c r="E27" s="223" t="s">
        <v>400</v>
      </c>
      <c r="F27" s="305"/>
      <c r="G27" s="305"/>
      <c r="H27" s="305"/>
      <c r="I27" s="306"/>
    </row>
    <row r="28" spans="1:9" ht="23.25" customHeight="1" x14ac:dyDescent="0.3">
      <c r="A28" s="115" t="s">
        <v>164</v>
      </c>
      <c r="B28" s="115"/>
      <c r="C28" s="115"/>
      <c r="D28" s="115"/>
      <c r="E28" s="115"/>
      <c r="F28" s="115"/>
      <c r="G28" s="115"/>
      <c r="H28" s="115"/>
      <c r="I28" s="115"/>
    </row>
    <row r="29" spans="1:9" ht="26.25" customHeight="1" x14ac:dyDescent="0.3">
      <c r="A29" s="302" t="s">
        <v>213</v>
      </c>
      <c r="B29" s="303"/>
      <c r="C29" s="303"/>
      <c r="D29" s="303"/>
      <c r="E29" s="303"/>
      <c r="F29" s="303"/>
      <c r="G29" s="303"/>
      <c r="H29" s="303"/>
      <c r="I29" s="304"/>
    </row>
    <row r="31" spans="1:9" ht="40.5" customHeight="1" x14ac:dyDescent="0.3">
      <c r="A31" s="16" t="s">
        <v>46</v>
      </c>
      <c r="B31" s="152" t="s">
        <v>30</v>
      </c>
      <c r="C31" s="152"/>
      <c r="D31" s="152"/>
      <c r="E31" s="152"/>
      <c r="F31" s="152"/>
      <c r="G31" s="152"/>
      <c r="H31" s="152"/>
      <c r="I31" s="152"/>
    </row>
    <row r="32" spans="1:9" ht="55.5" customHeight="1" x14ac:dyDescent="0.3">
      <c r="A32" s="181" t="s">
        <v>305</v>
      </c>
      <c r="B32" s="15" t="s">
        <v>13</v>
      </c>
      <c r="C32" s="15" t="s">
        <v>90</v>
      </c>
      <c r="D32" s="15" t="s">
        <v>91</v>
      </c>
      <c r="E32" s="15" t="s">
        <v>14</v>
      </c>
      <c r="F32" s="15" t="s">
        <v>33</v>
      </c>
      <c r="G32" s="15" t="s">
        <v>40</v>
      </c>
      <c r="H32" s="15" t="s">
        <v>15</v>
      </c>
      <c r="I32" s="15" t="s">
        <v>16</v>
      </c>
    </row>
    <row r="33" spans="1:9" ht="128.25" customHeight="1" x14ac:dyDescent="0.3">
      <c r="A33" s="181"/>
      <c r="B33" s="7" t="s">
        <v>214</v>
      </c>
      <c r="C33" s="7">
        <v>4</v>
      </c>
      <c r="D33" s="7">
        <v>4</v>
      </c>
      <c r="E33" s="7" t="s">
        <v>26</v>
      </c>
      <c r="F33" s="11">
        <v>0.1</v>
      </c>
      <c r="G33" s="14" t="s">
        <v>190</v>
      </c>
      <c r="H33" s="13" t="s">
        <v>215</v>
      </c>
      <c r="I33" s="59" t="s">
        <v>197</v>
      </c>
    </row>
  </sheetData>
  <mergeCells count="37">
    <mergeCell ref="A32:A33"/>
    <mergeCell ref="A22:E22"/>
    <mergeCell ref="A23:I23"/>
    <mergeCell ref="A24:I24"/>
    <mergeCell ref="A27:D27"/>
    <mergeCell ref="B31:I31"/>
    <mergeCell ref="A25:D25"/>
    <mergeCell ref="A26:D26"/>
    <mergeCell ref="A28:I28"/>
    <mergeCell ref="A29:I29"/>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B99E-5F5F-4970-9D7D-D4879B6A85F5}">
  <sheetPr>
    <tabColor rgb="FF00B0F0"/>
  </sheetPr>
  <dimension ref="A1:L22"/>
  <sheetViews>
    <sheetView tabSelected="1" view="pageBreakPreview" topLeftCell="A7" zoomScaleNormal="100" zoomScaleSheetLayoutView="100" workbookViewId="0">
      <selection activeCell="A10" sqref="A10:L10"/>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0" width="10.5703125" style="1" customWidth="1"/>
    <col min="11" max="11" width="11.7109375" style="1" customWidth="1"/>
    <col min="12" max="12" width="10.5703125" style="1" customWidth="1"/>
    <col min="13" max="16384" width="9.140625" style="1"/>
  </cols>
  <sheetData>
    <row r="1" spans="1:12" x14ac:dyDescent="0.3">
      <c r="B1" s="132"/>
      <c r="C1" s="132"/>
      <c r="D1" s="132"/>
      <c r="E1" s="132"/>
      <c r="F1" s="132"/>
    </row>
    <row r="2" spans="1:12" ht="54" customHeight="1" x14ac:dyDescent="0.3">
      <c r="A2" s="121" t="s">
        <v>389</v>
      </c>
      <c r="B2" s="122"/>
      <c r="C2" s="122"/>
      <c r="D2" s="122"/>
      <c r="E2" s="122"/>
      <c r="F2" s="122"/>
      <c r="G2" s="224"/>
      <c r="H2" s="247" t="s">
        <v>71</v>
      </c>
      <c r="I2" s="247"/>
      <c r="J2" s="247"/>
      <c r="K2" s="247"/>
      <c r="L2" s="247"/>
    </row>
    <row r="3" spans="1:12" ht="30.6" customHeight="1" x14ac:dyDescent="0.3">
      <c r="A3" s="115" t="s">
        <v>5</v>
      </c>
      <c r="B3" s="115"/>
      <c r="C3" s="115"/>
      <c r="D3" s="115"/>
      <c r="E3" s="115"/>
      <c r="F3" s="115"/>
      <c r="G3" s="115"/>
      <c r="H3" s="115"/>
      <c r="I3" s="115"/>
      <c r="J3" s="135" t="s">
        <v>227</v>
      </c>
      <c r="K3" s="135"/>
      <c r="L3" s="135"/>
    </row>
    <row r="4" spans="1:12" ht="32.450000000000003" customHeight="1" x14ac:dyDescent="0.3">
      <c r="A4" s="115" t="s">
        <v>6</v>
      </c>
      <c r="B4" s="115"/>
      <c r="C4" s="115"/>
      <c r="D4" s="115"/>
      <c r="E4" s="115"/>
      <c r="F4" s="115"/>
      <c r="G4" s="115"/>
      <c r="H4" s="314" t="s">
        <v>130</v>
      </c>
      <c r="I4" s="314"/>
      <c r="J4" s="314"/>
      <c r="K4" s="314"/>
      <c r="L4" s="314"/>
    </row>
    <row r="5" spans="1:12" ht="34.9" customHeight="1" x14ac:dyDescent="0.3">
      <c r="A5" s="115" t="s">
        <v>7</v>
      </c>
      <c r="B5" s="115"/>
      <c r="C5" s="115"/>
      <c r="D5" s="115"/>
      <c r="E5" s="115"/>
      <c r="F5" s="115"/>
      <c r="G5" s="115"/>
      <c r="H5" s="135" t="s">
        <v>54</v>
      </c>
      <c r="I5" s="135"/>
      <c r="J5" s="135"/>
      <c r="K5" s="135"/>
      <c r="L5" s="135"/>
    </row>
    <row r="6" spans="1:12" ht="36.6" customHeight="1" x14ac:dyDescent="0.3">
      <c r="A6" s="115" t="s">
        <v>8</v>
      </c>
      <c r="B6" s="115"/>
      <c r="C6" s="115"/>
      <c r="D6" s="115"/>
      <c r="E6" s="115"/>
      <c r="F6" s="115"/>
      <c r="G6" s="115"/>
      <c r="H6" s="115"/>
      <c r="I6" s="115"/>
      <c r="J6" s="135" t="s">
        <v>69</v>
      </c>
      <c r="K6" s="135"/>
      <c r="L6" s="135"/>
    </row>
    <row r="7" spans="1:12" ht="30.6" customHeight="1" x14ac:dyDescent="0.3">
      <c r="A7" s="115" t="s">
        <v>9</v>
      </c>
      <c r="B7" s="115"/>
      <c r="C7" s="115"/>
      <c r="D7" s="115"/>
      <c r="E7" s="115"/>
      <c r="F7" s="115"/>
      <c r="G7" s="115"/>
      <c r="H7" s="115"/>
      <c r="I7" s="115"/>
      <c r="J7" s="115"/>
      <c r="K7" s="115"/>
      <c r="L7" s="115"/>
    </row>
    <row r="8" spans="1:12" ht="39.75" customHeight="1" x14ac:dyDescent="0.3">
      <c r="A8" s="116" t="s">
        <v>228</v>
      </c>
      <c r="B8" s="116"/>
      <c r="C8" s="116"/>
      <c r="D8" s="116"/>
      <c r="E8" s="116"/>
      <c r="F8" s="116"/>
      <c r="G8" s="116"/>
      <c r="H8" s="116"/>
      <c r="I8" s="116"/>
      <c r="J8" s="116"/>
      <c r="K8" s="116"/>
      <c r="L8" s="116"/>
    </row>
    <row r="9" spans="1:12" ht="31.9" customHeight="1" x14ac:dyDescent="0.3">
      <c r="A9" s="115" t="s">
        <v>10</v>
      </c>
      <c r="B9" s="115"/>
      <c r="C9" s="115"/>
      <c r="D9" s="115"/>
      <c r="E9" s="115"/>
      <c r="F9" s="115"/>
      <c r="G9" s="115"/>
      <c r="H9" s="115"/>
      <c r="I9" s="115"/>
      <c r="J9" s="115"/>
      <c r="K9" s="115"/>
      <c r="L9" s="115"/>
    </row>
    <row r="10" spans="1:12" ht="78" customHeight="1" x14ac:dyDescent="0.3">
      <c r="A10" s="116" t="s">
        <v>415</v>
      </c>
      <c r="B10" s="116"/>
      <c r="C10" s="116"/>
      <c r="D10" s="116"/>
      <c r="E10" s="116"/>
      <c r="F10" s="116"/>
      <c r="G10" s="116"/>
      <c r="H10" s="116"/>
      <c r="I10" s="116"/>
      <c r="J10" s="116"/>
      <c r="K10" s="116"/>
      <c r="L10" s="116"/>
    </row>
    <row r="11" spans="1:12" ht="61.9" customHeight="1" x14ac:dyDescent="0.3">
      <c r="A11" s="152" t="s">
        <v>48</v>
      </c>
      <c r="B11" s="152"/>
      <c r="C11" s="152"/>
      <c r="D11" s="152"/>
      <c r="E11" s="152"/>
      <c r="F11" s="152"/>
      <c r="G11" s="152"/>
      <c r="H11" s="15" t="s">
        <v>155</v>
      </c>
      <c r="I11" s="15" t="s">
        <v>156</v>
      </c>
      <c r="J11" s="15" t="s">
        <v>157</v>
      </c>
      <c r="K11" s="15" t="s">
        <v>158</v>
      </c>
      <c r="L11" s="15" t="s">
        <v>159</v>
      </c>
    </row>
    <row r="12" spans="1:12" ht="38.25" customHeight="1" x14ac:dyDescent="0.3">
      <c r="A12" s="144" t="s">
        <v>139</v>
      </c>
      <c r="B12" s="144"/>
      <c r="C12" s="144"/>
      <c r="D12" s="144"/>
      <c r="E12" s="144"/>
      <c r="F12" s="144"/>
      <c r="G12" s="144"/>
      <c r="H12" s="36">
        <f>'02 03 02 01 მეწყერები'!E26</f>
        <v>500000</v>
      </c>
      <c r="I12" s="36">
        <f>'02 03 02 01 მეწყერები'!F26</f>
        <v>400000</v>
      </c>
      <c r="J12" s="36">
        <f>'02 03 02 01 მეწყერები'!G26</f>
        <v>500000</v>
      </c>
      <c r="K12" s="36">
        <f>'02 03 02 01 მეწყერები'!H26</f>
        <v>500000</v>
      </c>
      <c r="L12" s="36">
        <f>'02 03 02 01 მეწყერები'!I26</f>
        <v>500000</v>
      </c>
    </row>
    <row r="13" spans="1:12" ht="38.450000000000003" customHeight="1" x14ac:dyDescent="0.3">
      <c r="A13" s="138" t="s">
        <v>51</v>
      </c>
      <c r="B13" s="138"/>
      <c r="C13" s="138"/>
      <c r="D13" s="138"/>
      <c r="E13" s="138"/>
      <c r="F13" s="138"/>
      <c r="G13" s="138"/>
      <c r="H13" s="45">
        <f>SUM(H12:H12)</f>
        <v>500000</v>
      </c>
      <c r="I13" s="45">
        <f>SUM(I12:I12)</f>
        <v>400000</v>
      </c>
      <c r="J13" s="45">
        <f>SUM(J12:J12)</f>
        <v>500000</v>
      </c>
      <c r="K13" s="45">
        <f>SUM(K12:K12)</f>
        <v>500000</v>
      </c>
      <c r="L13" s="45">
        <f>SUM(L12:L12)</f>
        <v>500000</v>
      </c>
    </row>
    <row r="14" spans="1:12" ht="30.75" customHeight="1" x14ac:dyDescent="0.3">
      <c r="A14" s="127" t="s">
        <v>29</v>
      </c>
      <c r="B14" s="128"/>
      <c r="C14" s="128"/>
      <c r="D14" s="128"/>
      <c r="E14" s="128"/>
      <c r="F14" s="128"/>
      <c r="G14" s="128"/>
      <c r="H14" s="128"/>
      <c r="I14" s="128"/>
      <c r="J14" s="128"/>
      <c r="K14" s="128"/>
      <c r="L14" s="129"/>
    </row>
    <row r="15" spans="1:12" ht="38.25" customHeight="1" x14ac:dyDescent="0.3">
      <c r="A15" s="311" t="s">
        <v>401</v>
      </c>
      <c r="B15" s="312"/>
      <c r="C15" s="312"/>
      <c r="D15" s="312"/>
      <c r="E15" s="312"/>
      <c r="F15" s="312"/>
      <c r="G15" s="312"/>
      <c r="H15" s="312"/>
      <c r="I15" s="312"/>
      <c r="J15" s="312"/>
      <c r="K15" s="312"/>
      <c r="L15" s="313"/>
    </row>
    <row r="16" spans="1:12" ht="67.5" customHeight="1" x14ac:dyDescent="0.3">
      <c r="A16" s="222" t="s">
        <v>52</v>
      </c>
      <c r="B16" s="222"/>
      <c r="C16" s="222"/>
      <c r="D16" s="222"/>
      <c r="E16" s="222"/>
      <c r="F16" s="222"/>
      <c r="G16" s="236" t="s">
        <v>416</v>
      </c>
      <c r="H16" s="130"/>
      <c r="I16" s="130"/>
      <c r="J16" s="130"/>
      <c r="K16" s="130"/>
      <c r="L16" s="131"/>
    </row>
    <row r="18" spans="1:12" ht="25.5" customHeight="1" x14ac:dyDescent="0.3">
      <c r="A18" s="139" t="s">
        <v>46</v>
      </c>
      <c r="B18" s="141" t="s">
        <v>30</v>
      </c>
      <c r="C18" s="142"/>
      <c r="D18" s="142"/>
      <c r="E18" s="142"/>
      <c r="F18" s="142"/>
      <c r="G18" s="142"/>
      <c r="H18" s="142"/>
      <c r="I18" s="142"/>
      <c r="J18" s="142"/>
      <c r="K18" s="142"/>
      <c r="L18" s="143"/>
    </row>
    <row r="19" spans="1:12" ht="57" customHeight="1" x14ac:dyDescent="0.3">
      <c r="A19" s="140"/>
      <c r="B19" s="21" t="s">
        <v>13</v>
      </c>
      <c r="C19" s="94" t="s">
        <v>96</v>
      </c>
      <c r="D19" s="21" t="s">
        <v>62</v>
      </c>
      <c r="E19" s="21" t="s">
        <v>65</v>
      </c>
      <c r="F19" s="21" t="s">
        <v>66</v>
      </c>
      <c r="G19" s="21" t="s">
        <v>67</v>
      </c>
      <c r="H19" s="23" t="s">
        <v>14</v>
      </c>
      <c r="I19" s="23" t="s">
        <v>33</v>
      </c>
      <c r="J19" s="23" t="s">
        <v>40</v>
      </c>
      <c r="K19" s="23" t="s">
        <v>15</v>
      </c>
      <c r="L19" s="21" t="s">
        <v>16</v>
      </c>
    </row>
    <row r="20" spans="1:12" ht="63" customHeight="1" x14ac:dyDescent="0.3">
      <c r="A20" s="309" t="s">
        <v>401</v>
      </c>
      <c r="B20" s="67" t="s">
        <v>230</v>
      </c>
      <c r="C20" s="67">
        <v>400</v>
      </c>
      <c r="D20" s="67">
        <v>400</v>
      </c>
      <c r="E20" s="67">
        <v>400</v>
      </c>
      <c r="F20" s="67">
        <v>400</v>
      </c>
      <c r="G20" s="67">
        <v>400</v>
      </c>
      <c r="H20" s="18" t="s">
        <v>26</v>
      </c>
      <c r="I20" s="6">
        <v>0.1</v>
      </c>
      <c r="J20" s="307" t="s">
        <v>229</v>
      </c>
      <c r="K20" s="307" t="s">
        <v>221</v>
      </c>
      <c r="L20" s="280" t="s">
        <v>196</v>
      </c>
    </row>
    <row r="21" spans="1:12" ht="75" customHeight="1" x14ac:dyDescent="0.3">
      <c r="A21" s="310"/>
      <c r="B21" s="7" t="s">
        <v>231</v>
      </c>
      <c r="C21" s="4">
        <v>1000</v>
      </c>
      <c r="D21" s="4">
        <v>1000</v>
      </c>
      <c r="E21" s="4">
        <v>1000</v>
      </c>
      <c r="F21" s="4">
        <v>1000</v>
      </c>
      <c r="G21" s="4">
        <v>1000</v>
      </c>
      <c r="H21" s="5" t="s">
        <v>219</v>
      </c>
      <c r="I21" s="6">
        <v>0.1</v>
      </c>
      <c r="J21" s="308"/>
      <c r="K21" s="308"/>
      <c r="L21" s="282"/>
    </row>
    <row r="22" spans="1:12" x14ac:dyDescent="0.3">
      <c r="B22" s="69"/>
    </row>
  </sheetData>
  <mergeCells count="28">
    <mergeCell ref="A5:G5"/>
    <mergeCell ref="H5:L5"/>
    <mergeCell ref="A6:I6"/>
    <mergeCell ref="J6:L6"/>
    <mergeCell ref="A7:L7"/>
    <mergeCell ref="B1:F1"/>
    <mergeCell ref="H2:L2"/>
    <mergeCell ref="A3:I3"/>
    <mergeCell ref="J3:L3"/>
    <mergeCell ref="A4:G4"/>
    <mergeCell ref="H4:L4"/>
    <mergeCell ref="A2:G2"/>
    <mergeCell ref="J20:J21"/>
    <mergeCell ref="K20:K21"/>
    <mergeCell ref="L20:L21"/>
    <mergeCell ref="A20:A21"/>
    <mergeCell ref="A8:L8"/>
    <mergeCell ref="A18:A19"/>
    <mergeCell ref="B18:L18"/>
    <mergeCell ref="A9:L9"/>
    <mergeCell ref="A10:L10"/>
    <mergeCell ref="A11:G11"/>
    <mergeCell ref="A12:G12"/>
    <mergeCell ref="A13:G13"/>
    <mergeCell ref="A14:L14"/>
    <mergeCell ref="A15:L15"/>
    <mergeCell ref="A16:F16"/>
    <mergeCell ref="G16:L16"/>
  </mergeCells>
  <phoneticPr fontId="19" type="noConversion"/>
  <printOptions horizontalCentered="1"/>
  <pageMargins left="0.23622047244094491" right="0.23622047244094491" top="0.35433070866141736" bottom="0.35433070866141736" header="0.31496062992125984" footer="0.31496062992125984"/>
  <pageSetup paperSize="9" scale="6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5D69-6E01-42F7-A027-B8DB79C7BE31}">
  <sheetPr>
    <tabColor rgb="FFFFC000"/>
  </sheetPr>
  <dimension ref="A1:K32"/>
  <sheetViews>
    <sheetView view="pageBreakPreview" zoomScaleNormal="100" zoomScaleSheetLayoutView="100" workbookViewId="0">
      <selection activeCell="F2" sqref="F2:I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71</v>
      </c>
      <c r="G2" s="151"/>
      <c r="H2" s="151"/>
      <c r="I2" s="151"/>
      <c r="J2" s="25"/>
      <c r="K2" s="25"/>
    </row>
    <row r="3" spans="1:11" ht="30.6" customHeight="1" x14ac:dyDescent="0.3">
      <c r="A3" s="115" t="s">
        <v>19</v>
      </c>
      <c r="B3" s="115"/>
      <c r="C3" s="115"/>
      <c r="D3" s="115"/>
      <c r="E3" s="115"/>
      <c r="F3" s="115"/>
      <c r="G3" s="115"/>
      <c r="H3" s="164" t="s">
        <v>140</v>
      </c>
      <c r="I3" s="164"/>
      <c r="J3" s="27"/>
      <c r="K3" s="27"/>
    </row>
    <row r="4" spans="1:11" ht="32.450000000000003" customHeight="1" x14ac:dyDescent="0.3">
      <c r="A4" s="152" t="s">
        <v>20</v>
      </c>
      <c r="B4" s="152"/>
      <c r="C4" s="152"/>
      <c r="D4" s="152"/>
      <c r="E4" s="152"/>
      <c r="F4" s="151" t="s">
        <v>139</v>
      </c>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15" t="s">
        <v>24</v>
      </c>
      <c r="B6" s="115"/>
      <c r="C6" s="115"/>
      <c r="D6" s="115"/>
      <c r="E6" s="115"/>
      <c r="F6" s="115"/>
      <c r="G6" s="115"/>
      <c r="H6" s="187" t="s">
        <v>62</v>
      </c>
      <c r="I6" s="180"/>
      <c r="J6" s="32"/>
      <c r="K6" s="32"/>
    </row>
    <row r="7" spans="1:11" ht="30.75" hidden="1" customHeight="1" x14ac:dyDescent="0.3">
      <c r="A7" s="127" t="s">
        <v>83</v>
      </c>
      <c r="B7" s="128"/>
      <c r="C7" s="128"/>
      <c r="D7" s="128"/>
      <c r="E7" s="128"/>
      <c r="F7" s="128"/>
      <c r="G7" s="128"/>
      <c r="H7" s="129"/>
      <c r="I7" s="42">
        <v>0</v>
      </c>
      <c r="J7" s="34"/>
      <c r="K7" s="34"/>
    </row>
    <row r="8" spans="1:11" ht="28.5" customHeight="1" x14ac:dyDescent="0.3">
      <c r="A8" s="127" t="s">
        <v>85</v>
      </c>
      <c r="B8" s="128"/>
      <c r="C8" s="128"/>
      <c r="D8" s="128"/>
      <c r="E8" s="128"/>
      <c r="F8" s="128"/>
      <c r="G8" s="128"/>
      <c r="H8" s="129"/>
      <c r="I8" s="38">
        <f>I19-I7</f>
        <v>400000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400000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232</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57" customHeight="1" x14ac:dyDescent="0.3">
      <c r="A15" s="116" t="s">
        <v>402</v>
      </c>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t="s">
        <v>99</v>
      </c>
      <c r="B18" s="165"/>
      <c r="C18" s="165"/>
      <c r="D18" s="165"/>
      <c r="E18" s="165"/>
      <c r="F18" s="165"/>
      <c r="G18" s="20">
        <v>1</v>
      </c>
      <c r="H18" s="10">
        <v>400000</v>
      </c>
      <c r="I18" s="10">
        <f>H18*G18</f>
        <v>400000</v>
      </c>
    </row>
    <row r="19" spans="1:9" ht="29.25" customHeight="1" x14ac:dyDescent="0.3">
      <c r="A19" s="124" t="s">
        <v>51</v>
      </c>
      <c r="B19" s="125"/>
      <c r="C19" s="125"/>
      <c r="D19" s="125"/>
      <c r="E19" s="125"/>
      <c r="F19" s="126"/>
      <c r="G19" s="39"/>
      <c r="H19" s="39"/>
      <c r="I19" s="35">
        <f>SUM(I18)</f>
        <v>400000</v>
      </c>
    </row>
    <row r="20" spans="1:9" ht="32.450000000000003" customHeight="1" x14ac:dyDescent="0.3">
      <c r="A20" s="115" t="s">
        <v>28</v>
      </c>
      <c r="B20" s="115"/>
      <c r="C20" s="115"/>
      <c r="D20" s="115"/>
      <c r="E20" s="115"/>
      <c r="F20" s="115"/>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82" t="str">
        <f>F4</f>
        <v>მეწყერსაწინაააღმდეგო ღონისძიებები</v>
      </c>
      <c r="B22" s="182"/>
      <c r="C22" s="182"/>
      <c r="D22" s="182"/>
      <c r="E22" s="182"/>
      <c r="F22" s="19" t="s">
        <v>193</v>
      </c>
      <c r="G22" s="2" t="s">
        <v>34</v>
      </c>
      <c r="H22" s="2" t="s">
        <v>34</v>
      </c>
      <c r="I22" s="2" t="s">
        <v>34</v>
      </c>
    </row>
    <row r="23" spans="1:9" ht="33.75" customHeight="1" x14ac:dyDescent="0.3">
      <c r="A23" s="115" t="s">
        <v>29</v>
      </c>
      <c r="B23" s="115"/>
      <c r="C23" s="115"/>
      <c r="D23" s="115"/>
      <c r="E23" s="115"/>
      <c r="F23" s="115"/>
      <c r="G23" s="115"/>
      <c r="H23" s="115"/>
      <c r="I23" s="115"/>
    </row>
    <row r="24" spans="1:9" ht="33.75" customHeight="1" x14ac:dyDescent="0.3">
      <c r="A24" s="244" t="s">
        <v>403</v>
      </c>
      <c r="B24" s="245"/>
      <c r="C24" s="245"/>
      <c r="D24" s="245"/>
      <c r="E24" s="245"/>
      <c r="F24" s="245"/>
      <c r="G24" s="245"/>
      <c r="H24" s="245"/>
      <c r="I24" s="246"/>
    </row>
    <row r="25" spans="1:9" ht="45" customHeight="1" x14ac:dyDescent="0.3">
      <c r="A25" s="141" t="s">
        <v>194</v>
      </c>
      <c r="B25" s="142"/>
      <c r="C25" s="142"/>
      <c r="D25" s="143"/>
      <c r="E25" s="15" t="s">
        <v>155</v>
      </c>
      <c r="F25" s="15" t="s">
        <v>156</v>
      </c>
      <c r="G25" s="15" t="s">
        <v>157</v>
      </c>
      <c r="H25" s="15" t="s">
        <v>158</v>
      </c>
      <c r="I25" s="15" t="s">
        <v>159</v>
      </c>
    </row>
    <row r="26" spans="1:9" ht="45" customHeight="1" x14ac:dyDescent="0.3">
      <c r="A26" s="261" t="str">
        <f>A22</f>
        <v>მეწყერსაწინაააღმდეგო ღონისძიებები</v>
      </c>
      <c r="B26" s="262"/>
      <c r="C26" s="262"/>
      <c r="D26" s="263"/>
      <c r="E26" s="2">
        <v>500000</v>
      </c>
      <c r="F26" s="2">
        <f>I19</f>
        <v>400000</v>
      </c>
      <c r="G26" s="2">
        <v>500000</v>
      </c>
      <c r="H26" s="2">
        <v>500000</v>
      </c>
      <c r="I26" s="2">
        <v>500000</v>
      </c>
    </row>
    <row r="27" spans="1:9" ht="66" customHeight="1" x14ac:dyDescent="0.3">
      <c r="A27" s="167" t="s">
        <v>53</v>
      </c>
      <c r="B27" s="167"/>
      <c r="C27" s="167"/>
      <c r="D27" s="167"/>
      <c r="E27" s="160" t="s">
        <v>404</v>
      </c>
      <c r="F27" s="161"/>
      <c r="G27" s="161"/>
      <c r="H27" s="161"/>
      <c r="I27" s="162"/>
    </row>
    <row r="29" spans="1:9" ht="40.5" customHeight="1" x14ac:dyDescent="0.3">
      <c r="A29" s="16" t="s">
        <v>46</v>
      </c>
      <c r="B29" s="152" t="s">
        <v>30</v>
      </c>
      <c r="C29" s="152"/>
      <c r="D29" s="152"/>
      <c r="E29" s="152"/>
      <c r="F29" s="152"/>
      <c r="G29" s="152"/>
      <c r="H29" s="152"/>
      <c r="I29" s="152"/>
    </row>
    <row r="30" spans="1:9" ht="55.5" customHeight="1" x14ac:dyDescent="0.3">
      <c r="A30" s="264" t="s">
        <v>403</v>
      </c>
      <c r="B30" s="15" t="s">
        <v>13</v>
      </c>
      <c r="C30" s="15" t="s">
        <v>90</v>
      </c>
      <c r="D30" s="15" t="s">
        <v>91</v>
      </c>
      <c r="E30" s="15" t="s">
        <v>14</v>
      </c>
      <c r="F30" s="15" t="s">
        <v>33</v>
      </c>
      <c r="G30" s="15" t="s">
        <v>40</v>
      </c>
      <c r="H30" s="15" t="s">
        <v>15</v>
      </c>
      <c r="I30" s="15" t="s">
        <v>16</v>
      </c>
    </row>
    <row r="31" spans="1:9" ht="132" customHeight="1" x14ac:dyDescent="0.3">
      <c r="A31" s="264"/>
      <c r="B31" s="7" t="s">
        <v>233</v>
      </c>
      <c r="C31" s="7">
        <v>13</v>
      </c>
      <c r="D31" s="7">
        <v>10</v>
      </c>
      <c r="E31" s="7" t="s">
        <v>45</v>
      </c>
      <c r="F31" s="11">
        <v>0.1</v>
      </c>
      <c r="G31" s="75" t="s">
        <v>57</v>
      </c>
      <c r="H31" s="72" t="s">
        <v>221</v>
      </c>
      <c r="I31" s="74" t="s">
        <v>196</v>
      </c>
    </row>
    <row r="32" spans="1:9" x14ac:dyDescent="0.3">
      <c r="H32" s="70"/>
      <c r="I32" s="71"/>
    </row>
  </sheetData>
  <mergeCells count="35">
    <mergeCell ref="A30:A31"/>
    <mergeCell ref="A22:E22"/>
    <mergeCell ref="A23:I23"/>
    <mergeCell ref="A27:D27"/>
    <mergeCell ref="B29:I29"/>
    <mergeCell ref="A24:I24"/>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3BB3A-B271-4281-A863-826F48F6504C}">
  <sheetPr>
    <tabColor rgb="FF92D050"/>
  </sheetPr>
  <dimension ref="A1:K32"/>
  <sheetViews>
    <sheetView view="pageBreakPreview" zoomScaleNormal="100" zoomScaleSheetLayoutView="100" workbookViewId="0">
      <selection activeCell="A7" sqref="A7:H7"/>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c r="G2" s="151"/>
      <c r="H2" s="151"/>
      <c r="I2" s="151"/>
      <c r="J2" s="25"/>
      <c r="K2" s="25"/>
    </row>
    <row r="3" spans="1:11" ht="30.6" customHeight="1" x14ac:dyDescent="0.3">
      <c r="A3" s="115" t="s">
        <v>19</v>
      </c>
      <c r="B3" s="115"/>
      <c r="C3" s="115"/>
      <c r="D3" s="115"/>
      <c r="E3" s="115"/>
      <c r="F3" s="115"/>
      <c r="G3" s="115"/>
      <c r="H3" s="164" t="s">
        <v>134</v>
      </c>
      <c r="I3" s="164"/>
      <c r="J3" s="27"/>
      <c r="K3" s="27"/>
    </row>
    <row r="4" spans="1:11" ht="32.450000000000003" customHeight="1" x14ac:dyDescent="0.3">
      <c r="A4" s="152" t="s">
        <v>20</v>
      </c>
      <c r="B4" s="152"/>
      <c r="C4" s="152"/>
      <c r="D4" s="152"/>
      <c r="E4" s="152"/>
      <c r="F4" s="151"/>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41" t="s">
        <v>24</v>
      </c>
      <c r="B6" s="142"/>
      <c r="C6" s="142"/>
      <c r="D6" s="142"/>
      <c r="E6" s="142"/>
      <c r="F6" s="142"/>
      <c r="G6" s="142"/>
      <c r="H6" s="143"/>
      <c r="I6" s="37" t="s">
        <v>62</v>
      </c>
      <c r="J6" s="32"/>
      <c r="K6" s="32"/>
    </row>
    <row r="7" spans="1:11" ht="30.75" customHeight="1" x14ac:dyDescent="0.3">
      <c r="A7" s="127" t="s">
        <v>83</v>
      </c>
      <c r="B7" s="128"/>
      <c r="C7" s="128"/>
      <c r="D7" s="128"/>
      <c r="E7" s="128"/>
      <c r="F7" s="128"/>
      <c r="G7" s="128"/>
      <c r="H7" s="129"/>
      <c r="I7" s="42">
        <v>0</v>
      </c>
      <c r="J7" s="34"/>
      <c r="K7" s="34"/>
    </row>
    <row r="8" spans="1:11" ht="28.5" customHeight="1" x14ac:dyDescent="0.3">
      <c r="A8" s="127" t="s">
        <v>85</v>
      </c>
      <c r="B8" s="128"/>
      <c r="C8" s="128"/>
      <c r="D8" s="128"/>
      <c r="E8" s="128"/>
      <c r="F8" s="128"/>
      <c r="G8" s="128"/>
      <c r="H8" s="129"/>
      <c r="I8" s="38">
        <f>I19-I7</f>
        <v>0</v>
      </c>
      <c r="J8" s="33"/>
      <c r="K8" s="33"/>
    </row>
    <row r="9" spans="1:11" ht="24.75" customHeight="1" x14ac:dyDescent="0.3">
      <c r="A9" s="127" t="s">
        <v>84</v>
      </c>
      <c r="B9" s="128"/>
      <c r="C9" s="128"/>
      <c r="D9" s="128"/>
      <c r="E9" s="128"/>
      <c r="F9" s="128"/>
      <c r="G9" s="128"/>
      <c r="H9" s="129"/>
      <c r="I9" s="16"/>
      <c r="J9" s="34"/>
      <c r="K9" s="34"/>
    </row>
    <row r="10" spans="1:11" ht="26.25"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63</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57" customHeight="1" x14ac:dyDescent="0.3">
      <c r="A15" s="116"/>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t="s">
        <v>99</v>
      </c>
      <c r="B18" s="165"/>
      <c r="C18" s="165"/>
      <c r="D18" s="165"/>
      <c r="E18" s="165"/>
      <c r="F18" s="165"/>
      <c r="G18" s="20"/>
      <c r="H18" s="10"/>
      <c r="I18" s="10">
        <f>H18*G18</f>
        <v>0</v>
      </c>
    </row>
    <row r="19" spans="1:9" ht="29.25" customHeight="1" x14ac:dyDescent="0.3">
      <c r="A19" s="124" t="s">
        <v>51</v>
      </c>
      <c r="B19" s="125"/>
      <c r="C19" s="125"/>
      <c r="D19" s="125"/>
      <c r="E19" s="125"/>
      <c r="F19" s="126"/>
      <c r="G19" s="39"/>
      <c r="H19" s="39"/>
      <c r="I19" s="35">
        <f>SUM(I18)</f>
        <v>0</v>
      </c>
    </row>
    <row r="20" spans="1:9" ht="32.450000000000003" customHeight="1" x14ac:dyDescent="0.3">
      <c r="A20" s="115" t="s">
        <v>28</v>
      </c>
      <c r="B20" s="115"/>
      <c r="C20" s="115"/>
      <c r="D20" s="115"/>
      <c r="E20" s="115"/>
      <c r="F20" s="115"/>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82">
        <f>F4</f>
        <v>0</v>
      </c>
      <c r="B22" s="182"/>
      <c r="C22" s="182"/>
      <c r="D22" s="182"/>
      <c r="E22" s="182"/>
      <c r="F22" s="19"/>
      <c r="G22" s="2"/>
      <c r="H22" s="2"/>
      <c r="I22" s="2"/>
    </row>
    <row r="23" spans="1:9" ht="33.75" customHeight="1" x14ac:dyDescent="0.3">
      <c r="A23" s="115" t="s">
        <v>29</v>
      </c>
      <c r="B23" s="115"/>
      <c r="C23" s="115"/>
      <c r="D23" s="115"/>
      <c r="E23" s="115"/>
      <c r="F23" s="115"/>
      <c r="G23" s="115"/>
      <c r="H23" s="115"/>
      <c r="I23" s="115"/>
    </row>
    <row r="24" spans="1:9" ht="33" customHeight="1" x14ac:dyDescent="0.3">
      <c r="A24" s="116" t="s">
        <v>86</v>
      </c>
      <c r="B24" s="116"/>
      <c r="C24" s="116"/>
      <c r="D24" s="116"/>
      <c r="E24" s="116"/>
      <c r="F24" s="116"/>
      <c r="G24" s="116"/>
      <c r="H24" s="116"/>
      <c r="I24" s="116"/>
    </row>
    <row r="25" spans="1:9" ht="45.75" customHeight="1" x14ac:dyDescent="0.3">
      <c r="A25" s="198" t="s">
        <v>194</v>
      </c>
      <c r="B25" s="199"/>
      <c r="C25" s="199"/>
      <c r="D25" s="200"/>
      <c r="E25" s="15" t="s">
        <v>155</v>
      </c>
      <c r="F25" s="15" t="s">
        <v>156</v>
      </c>
      <c r="G25" s="15" t="s">
        <v>157</v>
      </c>
      <c r="H25" s="15" t="s">
        <v>158</v>
      </c>
      <c r="I25" s="15" t="s">
        <v>159</v>
      </c>
    </row>
    <row r="26" spans="1:9" ht="36.75" customHeight="1" x14ac:dyDescent="0.3">
      <c r="A26" s="261"/>
      <c r="B26" s="262"/>
      <c r="C26" s="262"/>
      <c r="D26" s="263"/>
      <c r="E26" s="2">
        <v>0</v>
      </c>
      <c r="F26" s="2">
        <f>I19</f>
        <v>0</v>
      </c>
      <c r="G26" s="2">
        <v>0</v>
      </c>
      <c r="H26" s="2">
        <v>0</v>
      </c>
      <c r="I26" s="2">
        <v>0</v>
      </c>
    </row>
    <row r="27" spans="1:9" ht="66" customHeight="1" x14ac:dyDescent="0.3">
      <c r="A27" s="167" t="s">
        <v>53</v>
      </c>
      <c r="B27" s="167"/>
      <c r="C27" s="167"/>
      <c r="D27" s="167"/>
      <c r="E27" s="160" t="s">
        <v>64</v>
      </c>
      <c r="F27" s="161"/>
      <c r="G27" s="161"/>
      <c r="H27" s="161"/>
      <c r="I27" s="162"/>
    </row>
    <row r="29" spans="1:9" ht="40.5" customHeight="1" x14ac:dyDescent="0.3">
      <c r="A29" s="16" t="s">
        <v>46</v>
      </c>
      <c r="B29" s="152" t="s">
        <v>30</v>
      </c>
      <c r="C29" s="152"/>
      <c r="D29" s="152"/>
      <c r="E29" s="152"/>
      <c r="F29" s="152"/>
      <c r="G29" s="152"/>
      <c r="H29" s="152"/>
      <c r="I29" s="152"/>
    </row>
    <row r="30" spans="1:9" ht="55.5" customHeight="1" x14ac:dyDescent="0.3">
      <c r="A30" s="181"/>
      <c r="B30" s="15" t="s">
        <v>13</v>
      </c>
      <c r="C30" s="15" t="s">
        <v>90</v>
      </c>
      <c r="D30" s="15" t="s">
        <v>91</v>
      </c>
      <c r="E30" s="15" t="s">
        <v>14</v>
      </c>
      <c r="F30" s="15" t="s">
        <v>33</v>
      </c>
      <c r="G30" s="15" t="s">
        <v>40</v>
      </c>
      <c r="H30" s="15" t="s">
        <v>15</v>
      </c>
      <c r="I30" s="15" t="s">
        <v>16</v>
      </c>
    </row>
    <row r="31" spans="1:9" ht="102.75" customHeight="1" x14ac:dyDescent="0.3">
      <c r="A31" s="181"/>
      <c r="B31" s="7"/>
      <c r="C31" s="7"/>
      <c r="D31" s="7"/>
      <c r="E31" s="7"/>
      <c r="F31" s="11"/>
      <c r="G31" s="14"/>
      <c r="H31" s="13"/>
      <c r="I31" s="13"/>
    </row>
    <row r="32" spans="1:9" ht="111.75" customHeight="1" x14ac:dyDescent="0.3">
      <c r="A32" s="181"/>
      <c r="B32" s="7"/>
      <c r="C32" s="7"/>
      <c r="D32" s="7"/>
      <c r="E32" s="7"/>
      <c r="F32" s="11"/>
      <c r="G32" s="14"/>
      <c r="H32" s="13"/>
      <c r="I32" s="13"/>
    </row>
  </sheetData>
  <mergeCells count="34">
    <mergeCell ref="A30:A32"/>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2D10F-34E4-401D-9ED0-D55FBC209242}">
  <sheetPr>
    <tabColor rgb="FF00B0F0"/>
  </sheetPr>
  <dimension ref="A1:L21"/>
  <sheetViews>
    <sheetView view="pageBreakPreview" topLeftCell="A7" zoomScaleNormal="100" zoomScaleSheetLayoutView="100" workbookViewId="0">
      <selection activeCell="H2" sqref="H2:L2"/>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9" width="10.5703125" style="1" customWidth="1"/>
    <col min="10" max="10" width="11.5703125" style="1" customWidth="1"/>
    <col min="11" max="11" width="11.7109375" style="1" customWidth="1"/>
    <col min="12" max="12" width="11.85546875" style="1" customWidth="1"/>
    <col min="13" max="16384" width="9.140625" style="1"/>
  </cols>
  <sheetData>
    <row r="1" spans="1:12" x14ac:dyDescent="0.3">
      <c r="B1" s="132"/>
      <c r="C1" s="132"/>
      <c r="D1" s="132"/>
      <c r="E1" s="132"/>
      <c r="F1" s="132"/>
    </row>
    <row r="2" spans="1:12" ht="54" customHeight="1" x14ac:dyDescent="0.3">
      <c r="A2" s="121" t="s">
        <v>4</v>
      </c>
      <c r="B2" s="122"/>
      <c r="C2" s="122"/>
      <c r="D2" s="122"/>
      <c r="E2" s="122"/>
      <c r="F2" s="122"/>
      <c r="G2" s="224"/>
      <c r="H2" s="247" t="s">
        <v>71</v>
      </c>
      <c r="I2" s="247"/>
      <c r="J2" s="247"/>
      <c r="K2" s="247"/>
      <c r="L2" s="247"/>
    </row>
    <row r="3" spans="1:12" ht="30.6" customHeight="1" x14ac:dyDescent="0.3">
      <c r="A3" s="115" t="s">
        <v>19</v>
      </c>
      <c r="B3" s="115"/>
      <c r="C3" s="115"/>
      <c r="D3" s="115"/>
      <c r="E3" s="115"/>
      <c r="F3" s="115"/>
      <c r="G3" s="115"/>
      <c r="H3" s="115"/>
      <c r="I3" s="115"/>
      <c r="J3" s="135" t="s">
        <v>234</v>
      </c>
      <c r="K3" s="135"/>
      <c r="L3" s="135"/>
    </row>
    <row r="4" spans="1:12" ht="55.5" customHeight="1" x14ac:dyDescent="0.3">
      <c r="A4" s="115" t="s">
        <v>20</v>
      </c>
      <c r="B4" s="115"/>
      <c r="C4" s="115"/>
      <c r="D4" s="115"/>
      <c r="E4" s="115"/>
      <c r="F4" s="115"/>
      <c r="G4" s="115"/>
      <c r="H4" s="315" t="s">
        <v>131</v>
      </c>
      <c r="I4" s="315"/>
      <c r="J4" s="315"/>
      <c r="K4" s="315"/>
      <c r="L4" s="315"/>
    </row>
    <row r="5" spans="1:12" ht="34.9" customHeight="1" x14ac:dyDescent="0.3">
      <c r="A5" s="115" t="s">
        <v>21</v>
      </c>
      <c r="B5" s="115"/>
      <c r="C5" s="115"/>
      <c r="D5" s="115"/>
      <c r="E5" s="115"/>
      <c r="F5" s="115"/>
      <c r="G5" s="115"/>
      <c r="H5" s="135" t="s">
        <v>54</v>
      </c>
      <c r="I5" s="135"/>
      <c r="J5" s="135"/>
      <c r="K5" s="135"/>
      <c r="L5" s="135"/>
    </row>
    <row r="6" spans="1:12" ht="36.6" customHeight="1" x14ac:dyDescent="0.3">
      <c r="A6" s="115" t="s">
        <v>390</v>
      </c>
      <c r="B6" s="115"/>
      <c r="C6" s="115"/>
      <c r="D6" s="115"/>
      <c r="E6" s="115"/>
      <c r="F6" s="115"/>
      <c r="G6" s="115"/>
      <c r="H6" s="115"/>
      <c r="I6" s="115"/>
      <c r="J6" s="135" t="s">
        <v>69</v>
      </c>
      <c r="K6" s="135"/>
      <c r="L6" s="135"/>
    </row>
    <row r="7" spans="1:12" ht="30.6" customHeight="1" x14ac:dyDescent="0.3">
      <c r="A7" s="115" t="s">
        <v>22</v>
      </c>
      <c r="B7" s="115"/>
      <c r="C7" s="115"/>
      <c r="D7" s="115"/>
      <c r="E7" s="115"/>
      <c r="F7" s="115"/>
      <c r="G7" s="115"/>
      <c r="H7" s="115"/>
      <c r="I7" s="115"/>
      <c r="J7" s="115"/>
      <c r="K7" s="115"/>
      <c r="L7" s="115"/>
    </row>
    <row r="8" spans="1:12" ht="38.25" customHeight="1" x14ac:dyDescent="0.3">
      <c r="A8" s="116" t="s">
        <v>236</v>
      </c>
      <c r="B8" s="116"/>
      <c r="C8" s="116"/>
      <c r="D8" s="116"/>
      <c r="E8" s="116"/>
      <c r="F8" s="116"/>
      <c r="G8" s="116"/>
      <c r="H8" s="116"/>
      <c r="I8" s="116"/>
      <c r="J8" s="116"/>
      <c r="K8" s="116"/>
      <c r="L8" s="116"/>
    </row>
    <row r="9" spans="1:12" ht="31.9" customHeight="1" x14ac:dyDescent="0.3">
      <c r="A9" s="115" t="s">
        <v>23</v>
      </c>
      <c r="B9" s="115"/>
      <c r="C9" s="115"/>
      <c r="D9" s="115"/>
      <c r="E9" s="115"/>
      <c r="F9" s="115"/>
      <c r="G9" s="115"/>
      <c r="H9" s="115"/>
      <c r="I9" s="115"/>
      <c r="J9" s="115"/>
      <c r="K9" s="115"/>
      <c r="L9" s="115"/>
    </row>
    <row r="10" spans="1:12" ht="54.75" customHeight="1" x14ac:dyDescent="0.3">
      <c r="A10" s="116" t="s">
        <v>235</v>
      </c>
      <c r="B10" s="116"/>
      <c r="C10" s="116"/>
      <c r="D10" s="116"/>
      <c r="E10" s="116"/>
      <c r="F10" s="116"/>
      <c r="G10" s="116"/>
      <c r="H10" s="116"/>
      <c r="I10" s="116"/>
      <c r="J10" s="116"/>
      <c r="K10" s="116"/>
      <c r="L10" s="116"/>
    </row>
    <row r="11" spans="1:12" ht="61.9" customHeight="1" x14ac:dyDescent="0.3">
      <c r="A11" s="152" t="s">
        <v>48</v>
      </c>
      <c r="B11" s="152"/>
      <c r="C11" s="152"/>
      <c r="D11" s="152"/>
      <c r="E11" s="152"/>
      <c r="F11" s="152"/>
      <c r="G11" s="152"/>
      <c r="H11" s="15" t="s">
        <v>155</v>
      </c>
      <c r="I11" s="15" t="s">
        <v>156</v>
      </c>
      <c r="J11" s="15" t="s">
        <v>157</v>
      </c>
      <c r="K11" s="15" t="s">
        <v>158</v>
      </c>
      <c r="L11" s="15" t="s">
        <v>159</v>
      </c>
    </row>
    <row r="12" spans="1:12" ht="38.25" customHeight="1" x14ac:dyDescent="0.3">
      <c r="A12" s="144" t="s">
        <v>342</v>
      </c>
      <c r="B12" s="144"/>
      <c r="C12" s="144"/>
      <c r="D12" s="144"/>
      <c r="E12" s="144"/>
      <c r="F12" s="144"/>
      <c r="G12" s="144"/>
      <c r="H12" s="36">
        <f>'02 03 03 01 ადმ.ცენტრები'!E26</f>
        <v>0</v>
      </c>
      <c r="I12" s="36">
        <f>'02 03 03 01 ადმ.ცენტრები'!F26</f>
        <v>234400</v>
      </c>
      <c r="J12" s="36">
        <f>'02 03 03 01 ადმ.ცენტრები'!G26</f>
        <v>0</v>
      </c>
      <c r="K12" s="36">
        <f>'02 03 03 01 ადმ.ცენტრები'!H26</f>
        <v>0</v>
      </c>
      <c r="L12" s="36">
        <f>'02 03 03 01 ადმ.ცენტრები'!I26</f>
        <v>0</v>
      </c>
    </row>
    <row r="13" spans="1:12" ht="36" hidden="1" customHeight="1" x14ac:dyDescent="0.3">
      <c r="A13" s="144"/>
      <c r="B13" s="144"/>
      <c r="C13" s="144"/>
      <c r="D13" s="144"/>
      <c r="E13" s="144"/>
      <c r="F13" s="144"/>
      <c r="G13" s="144"/>
      <c r="H13" s="36"/>
      <c r="I13" s="36"/>
      <c r="J13" s="36"/>
      <c r="K13" s="36"/>
      <c r="L13" s="36"/>
    </row>
    <row r="14" spans="1:12" ht="38.450000000000003" customHeight="1" x14ac:dyDescent="0.3">
      <c r="A14" s="316" t="s">
        <v>51</v>
      </c>
      <c r="B14" s="316"/>
      <c r="C14" s="316"/>
      <c r="D14" s="316"/>
      <c r="E14" s="316"/>
      <c r="F14" s="316"/>
      <c r="G14" s="316"/>
      <c r="H14" s="45">
        <f>SUM(H12:H13)</f>
        <v>0</v>
      </c>
      <c r="I14" s="45">
        <f>SUM(I12:I13)</f>
        <v>234400</v>
      </c>
      <c r="J14" s="45">
        <f>SUM(J12:J13)</f>
        <v>0</v>
      </c>
      <c r="K14" s="45">
        <f>SUM(K12:K13)</f>
        <v>0</v>
      </c>
      <c r="L14" s="45">
        <f>SUM(L12:L13)</f>
        <v>0</v>
      </c>
    </row>
    <row r="15" spans="1:12" ht="30.75" customHeight="1" x14ac:dyDescent="0.3">
      <c r="A15" s="127" t="s">
        <v>29</v>
      </c>
      <c r="B15" s="128"/>
      <c r="C15" s="128"/>
      <c r="D15" s="128"/>
      <c r="E15" s="128"/>
      <c r="F15" s="128"/>
      <c r="G15" s="128"/>
      <c r="H15" s="128"/>
      <c r="I15" s="128"/>
      <c r="J15" s="128"/>
      <c r="K15" s="128"/>
      <c r="L15" s="129"/>
    </row>
    <row r="16" spans="1:12" ht="38.25" customHeight="1" x14ac:dyDescent="0.3">
      <c r="A16" s="255" t="s">
        <v>237</v>
      </c>
      <c r="B16" s="256"/>
      <c r="C16" s="256"/>
      <c r="D16" s="256"/>
      <c r="E16" s="256"/>
      <c r="F16" s="256"/>
      <c r="G16" s="256"/>
      <c r="H16" s="256"/>
      <c r="I16" s="256"/>
      <c r="J16" s="256"/>
      <c r="K16" s="256"/>
      <c r="L16" s="257"/>
    </row>
    <row r="17" spans="1:12" ht="58.5" customHeight="1" x14ac:dyDescent="0.3">
      <c r="A17" s="222" t="s">
        <v>52</v>
      </c>
      <c r="B17" s="222"/>
      <c r="C17" s="222"/>
      <c r="D17" s="222"/>
      <c r="E17" s="222"/>
      <c r="F17" s="222"/>
      <c r="G17" s="317" t="s">
        <v>316</v>
      </c>
      <c r="H17" s="318"/>
      <c r="I17" s="318"/>
      <c r="J17" s="318"/>
      <c r="K17" s="318"/>
      <c r="L17" s="319"/>
    </row>
    <row r="19" spans="1:12" ht="25.5" customHeight="1" x14ac:dyDescent="0.3">
      <c r="A19" s="139" t="s">
        <v>46</v>
      </c>
      <c r="B19" s="141" t="s">
        <v>30</v>
      </c>
      <c r="C19" s="142"/>
      <c r="D19" s="142"/>
      <c r="E19" s="142"/>
      <c r="F19" s="142"/>
      <c r="G19" s="142"/>
      <c r="H19" s="142"/>
      <c r="I19" s="142"/>
      <c r="J19" s="142"/>
      <c r="K19" s="142"/>
      <c r="L19" s="143"/>
    </row>
    <row r="20" spans="1:12" ht="57" customHeight="1" x14ac:dyDescent="0.3">
      <c r="A20" s="140"/>
      <c r="B20" s="21" t="s">
        <v>13</v>
      </c>
      <c r="C20" s="21" t="s">
        <v>17</v>
      </c>
      <c r="D20" s="21" t="s">
        <v>0</v>
      </c>
      <c r="E20" s="21" t="s">
        <v>1</v>
      </c>
      <c r="F20" s="21" t="s">
        <v>2</v>
      </c>
      <c r="G20" s="22" t="s">
        <v>62</v>
      </c>
      <c r="H20" s="23" t="s">
        <v>14</v>
      </c>
      <c r="I20" s="23" t="s">
        <v>33</v>
      </c>
      <c r="J20" s="23" t="s">
        <v>40</v>
      </c>
      <c r="K20" s="23" t="s">
        <v>15</v>
      </c>
      <c r="L20" s="21" t="s">
        <v>16</v>
      </c>
    </row>
    <row r="21" spans="1:12" ht="115.5" customHeight="1" x14ac:dyDescent="0.3">
      <c r="A21" s="19" t="s">
        <v>238</v>
      </c>
      <c r="B21" s="7" t="s">
        <v>239</v>
      </c>
      <c r="C21" s="4">
        <v>7000</v>
      </c>
      <c r="D21" s="4">
        <v>7000</v>
      </c>
      <c r="E21" s="4">
        <v>7000</v>
      </c>
      <c r="F21" s="4">
        <v>7000</v>
      </c>
      <c r="G21" s="4">
        <v>7000</v>
      </c>
      <c r="H21" s="5" t="s">
        <v>219</v>
      </c>
      <c r="I21" s="6">
        <v>0.1</v>
      </c>
      <c r="J21" s="76" t="s">
        <v>229</v>
      </c>
      <c r="K21" s="73" t="s">
        <v>229</v>
      </c>
      <c r="L21" s="73" t="s">
        <v>196</v>
      </c>
    </row>
  </sheetData>
  <mergeCells count="25">
    <mergeCell ref="A19:A20"/>
    <mergeCell ref="B19:L19"/>
    <mergeCell ref="A9:L9"/>
    <mergeCell ref="A10:L10"/>
    <mergeCell ref="A11:G11"/>
    <mergeCell ref="A12:G12"/>
    <mergeCell ref="A13:G13"/>
    <mergeCell ref="A14:G14"/>
    <mergeCell ref="A15:L15"/>
    <mergeCell ref="A16:L16"/>
    <mergeCell ref="A17:F17"/>
    <mergeCell ref="G17:L17"/>
    <mergeCell ref="A8:L8"/>
    <mergeCell ref="B1:F1"/>
    <mergeCell ref="H2:L2"/>
    <mergeCell ref="A3:I3"/>
    <mergeCell ref="J3:L3"/>
    <mergeCell ref="A4:G4"/>
    <mergeCell ref="H4:L4"/>
    <mergeCell ref="A5:G5"/>
    <mergeCell ref="H5:L5"/>
    <mergeCell ref="A6:I6"/>
    <mergeCell ref="J6:L6"/>
    <mergeCell ref="A7:L7"/>
    <mergeCell ref="A2:G2"/>
  </mergeCells>
  <printOptions horizontalCentered="1"/>
  <pageMargins left="0.23622047244094491" right="0.23622047244094491" top="0.35433070866141736" bottom="0.35433070866141736" header="0.31496062992125984" footer="0.31496062992125984"/>
  <pageSetup paperSize="9" scale="6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EE54-D8E2-4E70-A76C-0E96F4C5472D}">
  <dimension ref="A1:K31"/>
  <sheetViews>
    <sheetView view="pageBreakPreview" zoomScaleNormal="100" zoomScaleSheetLayoutView="100" workbookViewId="0">
      <selection activeCell="A30" sqref="A30:A31"/>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247" t="s">
        <v>71</v>
      </c>
      <c r="G2" s="247"/>
      <c r="H2" s="247"/>
      <c r="I2" s="247"/>
      <c r="J2" s="25"/>
      <c r="K2" s="25"/>
    </row>
    <row r="3" spans="1:11" ht="30.6" customHeight="1" x14ac:dyDescent="0.3">
      <c r="A3" s="115" t="s">
        <v>19</v>
      </c>
      <c r="B3" s="115"/>
      <c r="C3" s="115"/>
      <c r="D3" s="115"/>
      <c r="E3" s="115"/>
      <c r="F3" s="115"/>
      <c r="G3" s="115"/>
      <c r="H3" s="164" t="s">
        <v>134</v>
      </c>
      <c r="I3" s="164"/>
      <c r="J3" s="27"/>
      <c r="K3" s="27"/>
    </row>
    <row r="4" spans="1:11" ht="59.25" customHeight="1" x14ac:dyDescent="0.3">
      <c r="A4" s="152" t="s">
        <v>20</v>
      </c>
      <c r="B4" s="152"/>
      <c r="C4" s="152"/>
      <c r="D4" s="152"/>
      <c r="E4" s="152"/>
      <c r="F4" s="151" t="s">
        <v>342</v>
      </c>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41" t="s">
        <v>24</v>
      </c>
      <c r="B6" s="142"/>
      <c r="C6" s="142"/>
      <c r="D6" s="142"/>
      <c r="E6" s="142"/>
      <c r="F6" s="142"/>
      <c r="G6" s="142"/>
      <c r="H6" s="143"/>
      <c r="I6" s="37" t="s">
        <v>62</v>
      </c>
      <c r="J6" s="32"/>
      <c r="K6" s="32"/>
    </row>
    <row r="7" spans="1:11" ht="30.75" customHeight="1" x14ac:dyDescent="0.3">
      <c r="A7" s="127" t="s">
        <v>83</v>
      </c>
      <c r="B7" s="128"/>
      <c r="C7" s="128"/>
      <c r="D7" s="128"/>
      <c r="E7" s="128"/>
      <c r="F7" s="128"/>
      <c r="G7" s="128"/>
      <c r="H7" s="129"/>
      <c r="I7" s="42">
        <f>I19</f>
        <v>234400</v>
      </c>
      <c r="J7" s="34"/>
      <c r="K7" s="34"/>
    </row>
    <row r="8" spans="1:11" ht="28.5" customHeight="1" x14ac:dyDescent="0.3">
      <c r="A8" s="127" t="s">
        <v>85</v>
      </c>
      <c r="B8" s="128"/>
      <c r="C8" s="128"/>
      <c r="D8" s="128"/>
      <c r="E8" s="128"/>
      <c r="F8" s="128"/>
      <c r="G8" s="128"/>
      <c r="H8" s="129"/>
      <c r="I8" s="38"/>
      <c r="J8" s="33"/>
      <c r="K8" s="33"/>
    </row>
    <row r="9" spans="1:11" ht="24.75" customHeight="1" x14ac:dyDescent="0.3">
      <c r="A9" s="127" t="s">
        <v>84</v>
      </c>
      <c r="B9" s="128"/>
      <c r="C9" s="128"/>
      <c r="D9" s="128"/>
      <c r="E9" s="128"/>
      <c r="F9" s="128"/>
      <c r="G9" s="128"/>
      <c r="H9" s="129"/>
      <c r="I9" s="16"/>
      <c r="J9" s="34"/>
      <c r="K9" s="34"/>
    </row>
    <row r="10" spans="1:11" ht="26.25"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234400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343</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57" customHeight="1" x14ac:dyDescent="0.3">
      <c r="A15" s="320" t="s">
        <v>405</v>
      </c>
      <c r="B15" s="320"/>
      <c r="C15" s="320"/>
      <c r="D15" s="320"/>
      <c r="E15" s="320"/>
      <c r="F15" s="320"/>
      <c r="G15" s="320"/>
      <c r="H15" s="320"/>
      <c r="I15" s="320"/>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t="s">
        <v>99</v>
      </c>
      <c r="B18" s="165"/>
      <c r="C18" s="165"/>
      <c r="D18" s="165"/>
      <c r="E18" s="165"/>
      <c r="F18" s="165"/>
      <c r="G18" s="20">
        <v>1</v>
      </c>
      <c r="H18" s="10">
        <v>234400</v>
      </c>
      <c r="I18" s="10">
        <f>H18*G18</f>
        <v>234400</v>
      </c>
    </row>
    <row r="19" spans="1:9" ht="29.25" customHeight="1" x14ac:dyDescent="0.3">
      <c r="A19" s="124" t="s">
        <v>51</v>
      </c>
      <c r="B19" s="125"/>
      <c r="C19" s="125"/>
      <c r="D19" s="125"/>
      <c r="E19" s="125"/>
      <c r="F19" s="126"/>
      <c r="G19" s="39"/>
      <c r="H19" s="39"/>
      <c r="I19" s="35">
        <f>SUM(I18)</f>
        <v>234400</v>
      </c>
    </row>
    <row r="20" spans="1:9" ht="32.450000000000003" customHeight="1" x14ac:dyDescent="0.3">
      <c r="A20" s="115" t="s">
        <v>28</v>
      </c>
      <c r="B20" s="115"/>
      <c r="C20" s="115"/>
      <c r="D20" s="115"/>
      <c r="E20" s="115"/>
      <c r="F20" s="115"/>
      <c r="G20" s="17"/>
      <c r="H20" s="17"/>
      <c r="I20" s="17"/>
    </row>
    <row r="21" spans="1:9" ht="33.75" customHeight="1" x14ac:dyDescent="0.3">
      <c r="A21" s="152" t="s">
        <v>3</v>
      </c>
      <c r="B21" s="152"/>
      <c r="C21" s="152"/>
      <c r="D21" s="152"/>
      <c r="E21" s="152"/>
      <c r="F21" s="16" t="s">
        <v>38</v>
      </c>
      <c r="G21" s="16" t="s">
        <v>35</v>
      </c>
      <c r="H21" s="16" t="s">
        <v>36</v>
      </c>
      <c r="I21" s="16" t="s">
        <v>37</v>
      </c>
    </row>
    <row r="22" spans="1:9" ht="54.75" customHeight="1" x14ac:dyDescent="0.3">
      <c r="A22" s="237" t="str">
        <f>F4</f>
        <v>მუნიციპალიტეტის ადმინისტრაციული ერთეულების ცენტრებისა და მასში შემავალი სოფლების ცენტრების კეთილმოწყობის, ინფრასტრუქტურის მოწყობის და სხვადასხვა ინვენტარის შეძენა</v>
      </c>
      <c r="B22" s="237"/>
      <c r="C22" s="237"/>
      <c r="D22" s="237"/>
      <c r="E22" s="237"/>
      <c r="F22" s="19" t="s">
        <v>193</v>
      </c>
      <c r="G22" s="19" t="s">
        <v>34</v>
      </c>
      <c r="H22" s="19" t="s">
        <v>34</v>
      </c>
      <c r="I22" s="19" t="s">
        <v>34</v>
      </c>
    </row>
    <row r="23" spans="1:9" ht="33.75" customHeight="1" x14ac:dyDescent="0.3">
      <c r="A23" s="115" t="s">
        <v>29</v>
      </c>
      <c r="B23" s="115"/>
      <c r="C23" s="115"/>
      <c r="D23" s="115"/>
      <c r="E23" s="115"/>
      <c r="F23" s="115"/>
      <c r="G23" s="115"/>
      <c r="H23" s="115"/>
      <c r="I23" s="115"/>
    </row>
    <row r="24" spans="1:9" ht="45.75" customHeight="1" x14ac:dyDescent="0.3">
      <c r="A24" s="116" t="s">
        <v>406</v>
      </c>
      <c r="B24" s="116"/>
      <c r="C24" s="116"/>
      <c r="D24" s="116"/>
      <c r="E24" s="116"/>
      <c r="F24" s="116"/>
      <c r="G24" s="116"/>
      <c r="H24" s="116"/>
      <c r="I24" s="116"/>
    </row>
    <row r="25" spans="1:9" ht="45.75" customHeight="1" x14ac:dyDescent="0.3">
      <c r="A25" s="291" t="str">
        <f>A21</f>
        <v>დასახელება</v>
      </c>
      <c r="B25" s="292"/>
      <c r="C25" s="292"/>
      <c r="D25" s="293"/>
      <c r="E25" s="15" t="s">
        <v>155</v>
      </c>
      <c r="F25" s="15" t="s">
        <v>156</v>
      </c>
      <c r="G25" s="15" t="s">
        <v>157</v>
      </c>
      <c r="H25" s="15" t="s">
        <v>158</v>
      </c>
      <c r="I25" s="15" t="s">
        <v>159</v>
      </c>
    </row>
    <row r="26" spans="1:9" ht="45.75" customHeight="1" x14ac:dyDescent="0.3">
      <c r="A26" s="198" t="str">
        <f>F4</f>
        <v>მუნიციპალიტეტის ადმინისტრაციული ერთეულების ცენტრებისა და მასში შემავალი სოფლების ცენტრების კეთილმოწყობის, ინფრასტრუქტურის მოწყობის და სხვადასხვა ინვენტარის შეძენა</v>
      </c>
      <c r="B26" s="199"/>
      <c r="C26" s="199"/>
      <c r="D26" s="200"/>
      <c r="E26" s="2">
        <v>0</v>
      </c>
      <c r="F26" s="2">
        <f>I19</f>
        <v>234400</v>
      </c>
      <c r="G26" s="2">
        <v>0</v>
      </c>
      <c r="H26" s="2">
        <v>0</v>
      </c>
      <c r="I26" s="2">
        <v>0</v>
      </c>
    </row>
    <row r="27" spans="1:9" ht="66" customHeight="1" x14ac:dyDescent="0.3">
      <c r="A27" s="167" t="s">
        <v>53</v>
      </c>
      <c r="B27" s="167"/>
      <c r="C27" s="167"/>
      <c r="D27" s="167"/>
      <c r="E27" s="160" t="s">
        <v>64</v>
      </c>
      <c r="F27" s="161"/>
      <c r="G27" s="161"/>
      <c r="H27" s="161"/>
      <c r="I27" s="162"/>
    </row>
    <row r="29" spans="1:9" ht="40.5" customHeight="1" x14ac:dyDescent="0.3">
      <c r="A29" s="16" t="s">
        <v>46</v>
      </c>
      <c r="B29" s="152" t="s">
        <v>30</v>
      </c>
      <c r="C29" s="152"/>
      <c r="D29" s="152"/>
      <c r="E29" s="152"/>
      <c r="F29" s="152"/>
      <c r="G29" s="152"/>
      <c r="H29" s="152"/>
      <c r="I29" s="152"/>
    </row>
    <row r="30" spans="1:9" ht="55.5" customHeight="1" x14ac:dyDescent="0.3">
      <c r="A30" s="289" t="s">
        <v>406</v>
      </c>
      <c r="B30" s="15" t="s">
        <v>13</v>
      </c>
      <c r="C30" s="15" t="s">
        <v>90</v>
      </c>
      <c r="D30" s="15" t="s">
        <v>91</v>
      </c>
      <c r="E30" s="15" t="s">
        <v>14</v>
      </c>
      <c r="F30" s="15" t="s">
        <v>33</v>
      </c>
      <c r="G30" s="15" t="s">
        <v>40</v>
      </c>
      <c r="H30" s="15" t="s">
        <v>15</v>
      </c>
      <c r="I30" s="15" t="s">
        <v>16</v>
      </c>
    </row>
    <row r="31" spans="1:9" ht="102.75" customHeight="1" x14ac:dyDescent="0.3">
      <c r="A31" s="289"/>
      <c r="B31" s="7" t="s">
        <v>225</v>
      </c>
      <c r="C31" s="7">
        <v>5000</v>
      </c>
      <c r="D31" s="7">
        <v>8200</v>
      </c>
      <c r="E31" s="7" t="s">
        <v>26</v>
      </c>
      <c r="F31" s="11">
        <v>0.1</v>
      </c>
      <c r="G31" s="93" t="s">
        <v>57</v>
      </c>
      <c r="H31" s="74" t="s">
        <v>58</v>
      </c>
      <c r="I31" s="74" t="s">
        <v>59</v>
      </c>
    </row>
  </sheetData>
  <mergeCells count="34">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2" orientation="landscape" r:id="rId1"/>
  <rowBreaks count="2" manualBreakCount="2">
    <brk id="16" max="16383" man="1"/>
    <brk id="30"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7857-71B9-4828-AD56-0C9C017B142E}">
  <sheetPr>
    <tabColor rgb="FF00B0F0"/>
  </sheetPr>
  <dimension ref="A1:L23"/>
  <sheetViews>
    <sheetView view="pageBreakPreview" zoomScaleNormal="100" zoomScaleSheetLayoutView="100" workbookViewId="0">
      <selection activeCell="H4" sqref="H4:L4"/>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2" width="10.5703125" style="1" customWidth="1"/>
    <col min="13" max="16384" width="9.140625" style="1"/>
  </cols>
  <sheetData>
    <row r="1" spans="1:12" x14ac:dyDescent="0.3">
      <c r="B1" s="132"/>
      <c r="C1" s="132"/>
      <c r="D1" s="132"/>
      <c r="E1" s="132"/>
      <c r="F1" s="132"/>
    </row>
    <row r="2" spans="1:12" ht="54" customHeight="1" x14ac:dyDescent="0.3">
      <c r="A2" s="121" t="s">
        <v>4</v>
      </c>
      <c r="B2" s="122"/>
      <c r="C2" s="122"/>
      <c r="D2" s="122"/>
      <c r="E2" s="122"/>
      <c r="F2" s="122"/>
      <c r="G2" s="224"/>
      <c r="H2" s="151" t="s">
        <v>78</v>
      </c>
      <c r="I2" s="151"/>
      <c r="J2" s="151"/>
      <c r="K2" s="151"/>
      <c r="L2" s="151"/>
    </row>
    <row r="3" spans="1:12" ht="30.6" customHeight="1" x14ac:dyDescent="0.3">
      <c r="A3" s="115" t="s">
        <v>5</v>
      </c>
      <c r="B3" s="115"/>
      <c r="C3" s="115"/>
      <c r="D3" s="115"/>
      <c r="E3" s="115"/>
      <c r="F3" s="115"/>
      <c r="G3" s="115"/>
      <c r="H3" s="115"/>
      <c r="I3" s="115"/>
      <c r="J3" s="135" t="s">
        <v>240</v>
      </c>
      <c r="K3" s="135"/>
      <c r="L3" s="135"/>
    </row>
    <row r="4" spans="1:12" ht="44.25" customHeight="1" x14ac:dyDescent="0.3">
      <c r="A4" s="115" t="s">
        <v>6</v>
      </c>
      <c r="B4" s="115"/>
      <c r="C4" s="115"/>
      <c r="D4" s="115"/>
      <c r="E4" s="115"/>
      <c r="F4" s="115"/>
      <c r="G4" s="115"/>
      <c r="H4" s="151" t="s">
        <v>72</v>
      </c>
      <c r="I4" s="151"/>
      <c r="J4" s="151"/>
      <c r="K4" s="151"/>
      <c r="L4" s="151"/>
    </row>
    <row r="5" spans="1:12" ht="34.9" customHeight="1" x14ac:dyDescent="0.3">
      <c r="A5" s="115" t="s">
        <v>7</v>
      </c>
      <c r="B5" s="115"/>
      <c r="C5" s="115"/>
      <c r="D5" s="115"/>
      <c r="E5" s="115"/>
      <c r="F5" s="115"/>
      <c r="G5" s="115"/>
      <c r="H5" s="135" t="s">
        <v>54</v>
      </c>
      <c r="I5" s="135"/>
      <c r="J5" s="135"/>
      <c r="K5" s="135"/>
      <c r="L5" s="135"/>
    </row>
    <row r="6" spans="1:12" ht="36.6" customHeight="1" x14ac:dyDescent="0.3">
      <c r="A6" s="115" t="s">
        <v>8</v>
      </c>
      <c r="B6" s="115"/>
      <c r="C6" s="115"/>
      <c r="D6" s="115"/>
      <c r="E6" s="115"/>
      <c r="F6" s="115"/>
      <c r="G6" s="115"/>
      <c r="H6" s="115"/>
      <c r="I6" s="115"/>
      <c r="J6" s="135" t="s">
        <v>69</v>
      </c>
      <c r="K6" s="135"/>
      <c r="L6" s="135"/>
    </row>
    <row r="7" spans="1:12" ht="30.6" customHeight="1" x14ac:dyDescent="0.3">
      <c r="A7" s="115" t="s">
        <v>9</v>
      </c>
      <c r="B7" s="115"/>
      <c r="C7" s="115"/>
      <c r="D7" s="115"/>
      <c r="E7" s="115"/>
      <c r="F7" s="115"/>
      <c r="G7" s="115"/>
      <c r="H7" s="115"/>
      <c r="I7" s="115"/>
      <c r="J7" s="115"/>
      <c r="K7" s="115"/>
      <c r="L7" s="115"/>
    </row>
    <row r="8" spans="1:12" ht="49.15" customHeight="1" x14ac:dyDescent="0.3">
      <c r="A8" s="116" t="s">
        <v>311</v>
      </c>
      <c r="B8" s="116"/>
      <c r="C8" s="116"/>
      <c r="D8" s="116"/>
      <c r="E8" s="116"/>
      <c r="F8" s="116"/>
      <c r="G8" s="116"/>
      <c r="H8" s="116"/>
      <c r="I8" s="116"/>
      <c r="J8" s="116"/>
      <c r="K8" s="116"/>
      <c r="L8" s="116"/>
    </row>
    <row r="9" spans="1:12" ht="31.9" customHeight="1" x14ac:dyDescent="0.3">
      <c r="A9" s="115" t="s">
        <v>10</v>
      </c>
      <c r="B9" s="115"/>
      <c r="C9" s="115"/>
      <c r="D9" s="115"/>
      <c r="E9" s="115"/>
      <c r="F9" s="115"/>
      <c r="G9" s="115"/>
      <c r="H9" s="115"/>
      <c r="I9" s="115"/>
      <c r="J9" s="115"/>
      <c r="K9" s="115"/>
      <c r="L9" s="115"/>
    </row>
    <row r="10" spans="1:12" ht="89.25" customHeight="1" x14ac:dyDescent="0.3">
      <c r="A10" s="116" t="s">
        <v>309</v>
      </c>
      <c r="B10" s="116"/>
      <c r="C10" s="116"/>
      <c r="D10" s="116"/>
      <c r="E10" s="116"/>
      <c r="F10" s="116"/>
      <c r="G10" s="116"/>
      <c r="H10" s="116"/>
      <c r="I10" s="116"/>
      <c r="J10" s="116"/>
      <c r="K10" s="116"/>
      <c r="L10" s="116"/>
    </row>
    <row r="11" spans="1:12" ht="61.9" customHeight="1" x14ac:dyDescent="0.3">
      <c r="A11" s="152" t="s">
        <v>48</v>
      </c>
      <c r="B11" s="152"/>
      <c r="C11" s="152"/>
      <c r="D11" s="152"/>
      <c r="E11" s="152"/>
      <c r="F11" s="152"/>
      <c r="G11" s="152"/>
      <c r="H11" s="15" t="s">
        <v>155</v>
      </c>
      <c r="I11" s="15" t="s">
        <v>156</v>
      </c>
      <c r="J11" s="15" t="s">
        <v>157</v>
      </c>
      <c r="K11" s="15" t="s">
        <v>158</v>
      </c>
      <c r="L11" s="15" t="s">
        <v>159</v>
      </c>
    </row>
    <row r="12" spans="1:12" ht="65.25" customHeight="1" x14ac:dyDescent="0.3">
      <c r="A12" s="144" t="s">
        <v>144</v>
      </c>
      <c r="B12" s="144"/>
      <c r="C12" s="144"/>
      <c r="D12" s="144"/>
      <c r="E12" s="144"/>
      <c r="F12" s="144"/>
      <c r="G12" s="144"/>
      <c r="H12" s="36">
        <f>'ნახაზები 02 04 01'!E26</f>
        <v>5000</v>
      </c>
      <c r="I12" s="36">
        <f>'ნახაზები 02 04 01'!F26</f>
        <v>5000</v>
      </c>
      <c r="J12" s="36">
        <f>'ნახაზები 02 04 01'!G26</f>
        <v>5000</v>
      </c>
      <c r="K12" s="36">
        <f>'ნახაზები 02 04 01'!H26</f>
        <v>5000</v>
      </c>
      <c r="L12" s="36">
        <f>'ნახაზები 02 04 01'!I26</f>
        <v>5000</v>
      </c>
    </row>
    <row r="13" spans="1:12" ht="36" customHeight="1" x14ac:dyDescent="0.3">
      <c r="A13" s="148" t="s">
        <v>241</v>
      </c>
      <c r="B13" s="149"/>
      <c r="C13" s="149"/>
      <c r="D13" s="149"/>
      <c r="E13" s="149"/>
      <c r="F13" s="149"/>
      <c r="G13" s="150"/>
      <c r="H13" s="36">
        <f>'პრიორიტეტები 02 04 02 ცარიელი'!E26</f>
        <v>300000</v>
      </c>
      <c r="I13" s="36">
        <f>'პრიორიტეტები 02 04 02 ცარიელი'!F26</f>
        <v>0</v>
      </c>
      <c r="J13" s="36">
        <f>'პრიორიტეტები 02 04 02 ცარიელი'!G26</f>
        <v>300000</v>
      </c>
      <c r="K13" s="36">
        <f>'პრიორიტეტები 02 04 02 ცარიელი'!H26</f>
        <v>300000</v>
      </c>
      <c r="L13" s="36">
        <f>'პრიორიტეტები 02 04 02 ცარიელი'!I26</f>
        <v>300000</v>
      </c>
    </row>
    <row r="14" spans="1:12" ht="42" customHeight="1" x14ac:dyDescent="0.3">
      <c r="A14" s="144" t="s">
        <v>141</v>
      </c>
      <c r="B14" s="144"/>
      <c r="C14" s="144"/>
      <c r="D14" s="144"/>
      <c r="E14" s="144"/>
      <c r="F14" s="144"/>
      <c r="G14" s="144"/>
      <c r="H14" s="36">
        <f>'საზედამხედველო 02 04 03'!E26</f>
        <v>150000</v>
      </c>
      <c r="I14" s="36">
        <f>'საზედამხედველო 02 04 03'!F26</f>
        <v>150000</v>
      </c>
      <c r="J14" s="36">
        <f>'საზედამხედველო 02 04 03'!G26</f>
        <v>120000</v>
      </c>
      <c r="K14" s="36">
        <f>'საზედამხედველო 02 04 03'!H26</f>
        <v>125000</v>
      </c>
      <c r="L14" s="36">
        <f>'საზედამხედველო 02 04 03'!I26</f>
        <v>130000</v>
      </c>
    </row>
    <row r="15" spans="1:12" ht="38.450000000000003" customHeight="1" x14ac:dyDescent="0.3">
      <c r="A15" s="138" t="s">
        <v>51</v>
      </c>
      <c r="B15" s="138"/>
      <c r="C15" s="138"/>
      <c r="D15" s="138"/>
      <c r="E15" s="138"/>
      <c r="F15" s="138"/>
      <c r="G15" s="138"/>
      <c r="H15" s="24">
        <f>SUM(H12:H14)</f>
        <v>455000</v>
      </c>
      <c r="I15" s="24">
        <f>SUM(I12:I14)</f>
        <v>155000</v>
      </c>
      <c r="J15" s="24">
        <f>SUM(J12:J14)</f>
        <v>425000</v>
      </c>
      <c r="K15" s="24">
        <f>SUM(K12:K14)</f>
        <v>430000</v>
      </c>
      <c r="L15" s="24">
        <f>SUM(L12:L14)</f>
        <v>435000</v>
      </c>
    </row>
    <row r="16" spans="1:12" ht="30.75" customHeight="1" x14ac:dyDescent="0.3">
      <c r="A16" s="127" t="s">
        <v>11</v>
      </c>
      <c r="B16" s="128"/>
      <c r="C16" s="128"/>
      <c r="D16" s="128"/>
      <c r="E16" s="128"/>
      <c r="F16" s="128"/>
      <c r="G16" s="128"/>
      <c r="H16" s="128"/>
      <c r="I16" s="128"/>
      <c r="J16" s="128"/>
      <c r="K16" s="128"/>
      <c r="L16" s="129"/>
    </row>
    <row r="17" spans="1:12" ht="38.25" customHeight="1" x14ac:dyDescent="0.3">
      <c r="A17" s="145" t="s">
        <v>310</v>
      </c>
      <c r="B17" s="146"/>
      <c r="C17" s="146"/>
      <c r="D17" s="146"/>
      <c r="E17" s="146"/>
      <c r="F17" s="146"/>
      <c r="G17" s="146"/>
      <c r="H17" s="146"/>
      <c r="I17" s="146"/>
      <c r="J17" s="146"/>
      <c r="K17" s="146"/>
      <c r="L17" s="147"/>
    </row>
    <row r="18" spans="1:12" ht="54" customHeight="1" x14ac:dyDescent="0.3">
      <c r="A18" s="137" t="s">
        <v>52</v>
      </c>
      <c r="B18" s="137"/>
      <c r="C18" s="137"/>
      <c r="D18" s="137"/>
      <c r="E18" s="137"/>
      <c r="F18" s="137"/>
      <c r="G18" s="317" t="s">
        <v>316</v>
      </c>
      <c r="H18" s="318"/>
      <c r="I18" s="318"/>
      <c r="J18" s="318"/>
      <c r="K18" s="318"/>
      <c r="L18" s="319"/>
    </row>
    <row r="20" spans="1:12" ht="25.5" customHeight="1" x14ac:dyDescent="0.3">
      <c r="A20" s="139" t="s">
        <v>42</v>
      </c>
      <c r="B20" s="141" t="s">
        <v>12</v>
      </c>
      <c r="C20" s="142"/>
      <c r="D20" s="142"/>
      <c r="E20" s="142"/>
      <c r="F20" s="142"/>
      <c r="G20" s="142"/>
      <c r="H20" s="142"/>
      <c r="I20" s="142"/>
      <c r="J20" s="142"/>
      <c r="K20" s="142"/>
      <c r="L20" s="143"/>
    </row>
    <row r="21" spans="1:12" ht="57" customHeight="1" x14ac:dyDescent="0.3">
      <c r="A21" s="140"/>
      <c r="B21" s="21" t="s">
        <v>13</v>
      </c>
      <c r="C21" s="21" t="s">
        <v>96</v>
      </c>
      <c r="D21" s="21" t="s">
        <v>62</v>
      </c>
      <c r="E21" s="21" t="s">
        <v>65</v>
      </c>
      <c r="F21" s="21" t="s">
        <v>66</v>
      </c>
      <c r="G21" s="21" t="s">
        <v>67</v>
      </c>
      <c r="H21" s="23" t="s">
        <v>14</v>
      </c>
      <c r="I21" s="23" t="s">
        <v>33</v>
      </c>
      <c r="J21" s="23" t="s">
        <v>40</v>
      </c>
      <c r="K21" s="23" t="s">
        <v>15</v>
      </c>
      <c r="L21" s="21" t="s">
        <v>16</v>
      </c>
    </row>
    <row r="22" spans="1:12" ht="117" customHeight="1" x14ac:dyDescent="0.3">
      <c r="A22" s="321" t="s">
        <v>310</v>
      </c>
      <c r="B22" s="7" t="s">
        <v>242</v>
      </c>
      <c r="C22" s="4">
        <v>50</v>
      </c>
      <c r="D22" s="4">
        <v>55</v>
      </c>
      <c r="E22" s="4">
        <v>60</v>
      </c>
      <c r="F22" s="4">
        <v>65</v>
      </c>
      <c r="G22" s="4">
        <v>70</v>
      </c>
      <c r="H22" s="5" t="s">
        <v>202</v>
      </c>
      <c r="I22" s="6">
        <v>0.1</v>
      </c>
      <c r="J22" s="272" t="s">
        <v>243</v>
      </c>
      <c r="K22" s="280" t="s">
        <v>221</v>
      </c>
      <c r="L22" s="280" t="s">
        <v>196</v>
      </c>
    </row>
    <row r="23" spans="1:12" ht="117" customHeight="1" x14ac:dyDescent="0.3">
      <c r="A23" s="321"/>
      <c r="B23" s="19" t="s">
        <v>325</v>
      </c>
      <c r="C23" s="12">
        <v>50</v>
      </c>
      <c r="D23" s="12">
        <v>60</v>
      </c>
      <c r="E23" s="12">
        <v>60</v>
      </c>
      <c r="F23" s="12">
        <v>65</v>
      </c>
      <c r="G23" s="12">
        <v>70</v>
      </c>
      <c r="H23" s="12" t="s">
        <v>202</v>
      </c>
      <c r="I23" s="77">
        <v>0.1</v>
      </c>
      <c r="J23" s="273"/>
      <c r="K23" s="282"/>
      <c r="L23" s="282"/>
    </row>
  </sheetData>
  <mergeCells count="30">
    <mergeCell ref="B20:L20"/>
    <mergeCell ref="A5:G5"/>
    <mergeCell ref="H5:L5"/>
    <mergeCell ref="A6:I6"/>
    <mergeCell ref="J6:L6"/>
    <mergeCell ref="A7:L7"/>
    <mergeCell ref="G18:L18"/>
    <mergeCell ref="B1:F1"/>
    <mergeCell ref="H2:L2"/>
    <mergeCell ref="A3:I3"/>
    <mergeCell ref="J3:L3"/>
    <mergeCell ref="A4:G4"/>
    <mergeCell ref="H4:L4"/>
    <mergeCell ref="A2:G2"/>
    <mergeCell ref="A22:A23"/>
    <mergeCell ref="J22:J23"/>
    <mergeCell ref="L22:L23"/>
    <mergeCell ref="K22:K23"/>
    <mergeCell ref="A8:L8"/>
    <mergeCell ref="A14:G14"/>
    <mergeCell ref="A15:G15"/>
    <mergeCell ref="A16:L16"/>
    <mergeCell ref="A9:L9"/>
    <mergeCell ref="A10:L10"/>
    <mergeCell ref="A11:G11"/>
    <mergeCell ref="A12:G12"/>
    <mergeCell ref="A13:G13"/>
    <mergeCell ref="A17:L17"/>
    <mergeCell ref="A18:F18"/>
    <mergeCell ref="A20:A21"/>
  </mergeCells>
  <phoneticPr fontId="19" type="noConversion"/>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2"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A5390-D2DE-417D-87C1-B197ACD6D6DB}">
  <dimension ref="A1:K31"/>
  <sheetViews>
    <sheetView view="pageBreakPreview" zoomScaleNormal="100" zoomScaleSheetLayoutView="100" workbookViewId="0">
      <selection activeCell="A5" sqref="A5:C5"/>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52.5" customHeight="1" x14ac:dyDescent="0.3">
      <c r="A2" s="133" t="s">
        <v>18</v>
      </c>
      <c r="B2" s="133"/>
      <c r="C2" s="133"/>
      <c r="D2" s="133"/>
      <c r="E2" s="133"/>
      <c r="F2" s="247" t="s">
        <v>72</v>
      </c>
      <c r="G2" s="247"/>
      <c r="H2" s="247"/>
      <c r="I2" s="247"/>
      <c r="J2" s="25"/>
      <c r="K2" s="25"/>
    </row>
    <row r="3" spans="1:11" ht="30.6" customHeight="1" x14ac:dyDescent="0.3">
      <c r="A3" s="115" t="s">
        <v>19</v>
      </c>
      <c r="B3" s="115"/>
      <c r="C3" s="115"/>
      <c r="D3" s="115"/>
      <c r="E3" s="115"/>
      <c r="F3" s="115"/>
      <c r="G3" s="115"/>
      <c r="H3" s="164" t="s">
        <v>143</v>
      </c>
      <c r="I3" s="164"/>
      <c r="J3" s="27"/>
      <c r="K3" s="27"/>
    </row>
    <row r="4" spans="1:11" ht="94.5" customHeight="1" x14ac:dyDescent="0.3">
      <c r="A4" s="115" t="s">
        <v>20</v>
      </c>
      <c r="B4" s="115"/>
      <c r="C4" s="115"/>
      <c r="D4" s="115"/>
      <c r="E4" s="115"/>
      <c r="F4" s="322" t="s">
        <v>144</v>
      </c>
      <c r="G4" s="322"/>
      <c r="H4" s="322"/>
      <c r="I4" s="322"/>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15" t="s">
        <v>24</v>
      </c>
      <c r="B6" s="115"/>
      <c r="C6" s="115"/>
      <c r="D6" s="115"/>
      <c r="E6" s="115"/>
      <c r="F6" s="115"/>
      <c r="G6" s="115"/>
      <c r="H6" s="187" t="s">
        <v>152</v>
      </c>
      <c r="I6" s="180"/>
      <c r="J6" s="32"/>
      <c r="K6" s="32"/>
    </row>
    <row r="7" spans="1:11" ht="30.75" customHeight="1" x14ac:dyDescent="0.3">
      <c r="A7" s="127" t="s">
        <v>83</v>
      </c>
      <c r="B7" s="128"/>
      <c r="C7" s="128"/>
      <c r="D7" s="128"/>
      <c r="E7" s="128"/>
      <c r="F7" s="128"/>
      <c r="G7" s="128"/>
      <c r="H7" s="129"/>
      <c r="I7" s="42">
        <v>5000</v>
      </c>
      <c r="J7" s="34"/>
      <c r="K7" s="34"/>
    </row>
    <row r="8" spans="1:11" ht="28.5" hidden="1" customHeight="1" x14ac:dyDescent="0.3">
      <c r="A8" s="127" t="s">
        <v>85</v>
      </c>
      <c r="B8" s="128"/>
      <c r="C8" s="128"/>
      <c r="D8" s="128"/>
      <c r="E8" s="128"/>
      <c r="F8" s="128"/>
      <c r="G8" s="128"/>
      <c r="H8" s="129"/>
      <c r="I8" s="38">
        <f>I19-I7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5000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244</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42" customHeight="1" x14ac:dyDescent="0.3">
      <c r="A15" s="116" t="s">
        <v>245</v>
      </c>
      <c r="B15" s="116"/>
      <c r="C15" s="116"/>
      <c r="D15" s="116"/>
      <c r="E15" s="116"/>
      <c r="F15" s="116"/>
      <c r="G15" s="116"/>
      <c r="H15" s="116"/>
      <c r="I15" s="116"/>
      <c r="J15" s="30"/>
      <c r="K15" s="30"/>
    </row>
    <row r="16" spans="1:11" ht="34.5" customHeight="1" x14ac:dyDescent="0.3">
      <c r="A16" s="152" t="s">
        <v>3</v>
      </c>
      <c r="B16" s="152"/>
      <c r="C16" s="152"/>
      <c r="D16" s="152"/>
      <c r="E16" s="152"/>
      <c r="F16" s="152"/>
      <c r="G16" s="137" t="s">
        <v>31</v>
      </c>
      <c r="H16" s="137"/>
      <c r="I16" s="137"/>
    </row>
    <row r="17" spans="1:9" ht="32.25" customHeight="1" x14ac:dyDescent="0.3">
      <c r="A17" s="152"/>
      <c r="B17" s="152"/>
      <c r="C17" s="152"/>
      <c r="D17" s="152"/>
      <c r="E17" s="152"/>
      <c r="F17" s="152"/>
      <c r="G17" s="48" t="s">
        <v>26</v>
      </c>
      <c r="H17" s="47" t="s">
        <v>39</v>
      </c>
      <c r="I17" s="47" t="s">
        <v>27</v>
      </c>
    </row>
    <row r="18" spans="1:9" ht="33.75" customHeight="1" x14ac:dyDescent="0.3">
      <c r="A18" s="165" t="s">
        <v>100</v>
      </c>
      <c r="B18" s="165"/>
      <c r="C18" s="165"/>
      <c r="D18" s="165"/>
      <c r="E18" s="165"/>
      <c r="F18" s="165"/>
      <c r="G18" s="20">
        <v>10</v>
      </c>
      <c r="H18" s="10">
        <v>500</v>
      </c>
      <c r="I18" s="10">
        <f>H18*G18</f>
        <v>5000</v>
      </c>
    </row>
    <row r="19" spans="1:9" ht="29.25" customHeight="1" x14ac:dyDescent="0.3">
      <c r="A19" s="124" t="s">
        <v>51</v>
      </c>
      <c r="B19" s="125"/>
      <c r="C19" s="125"/>
      <c r="D19" s="125"/>
      <c r="E19" s="125"/>
      <c r="F19" s="126"/>
      <c r="G19" s="39"/>
      <c r="H19" s="39"/>
      <c r="I19" s="35">
        <f>SUM(I18)</f>
        <v>5000</v>
      </c>
    </row>
    <row r="20" spans="1:9" ht="32.450000000000003" customHeight="1" x14ac:dyDescent="0.3">
      <c r="A20" s="127" t="s">
        <v>28</v>
      </c>
      <c r="B20" s="128"/>
      <c r="C20" s="128"/>
      <c r="D20" s="128"/>
      <c r="E20" s="128"/>
      <c r="F20" s="128"/>
      <c r="G20" s="128"/>
      <c r="H20" s="128"/>
      <c r="I20" s="129"/>
    </row>
    <row r="21" spans="1:9" ht="33.75" customHeight="1" x14ac:dyDescent="0.3">
      <c r="A21" s="152" t="s">
        <v>3</v>
      </c>
      <c r="B21" s="152"/>
      <c r="C21" s="152"/>
      <c r="D21" s="152"/>
      <c r="E21" s="152"/>
      <c r="F21" s="16" t="s">
        <v>38</v>
      </c>
      <c r="G21" s="16" t="s">
        <v>35</v>
      </c>
      <c r="H21" s="16" t="s">
        <v>36</v>
      </c>
      <c r="I21" s="16" t="s">
        <v>37</v>
      </c>
    </row>
    <row r="22" spans="1:9" ht="63.75" customHeight="1" x14ac:dyDescent="0.3">
      <c r="A22" s="237" t="str">
        <f>F4</f>
        <v>ძირითადი და დამატებითი ქონების ნუსხის შექმნასთან დაკავშირებით საჭირო სამუშაოების ჩატარების და აღრიცხული ქონების საჯარო რეესტრში რეგისტრაციისათვის საჭირო საიდენტიფიკაციო დოკუმენტის შექმნა (მიწის ნაკვეთის საკადასტრო-აზომვითი ნახაზები და მასზე განლაგებული შენობა- ნაგებობის გეგმა-ნახაზების შედგენა) გეოლოგიური დასკვნები</v>
      </c>
      <c r="B22" s="237"/>
      <c r="C22" s="237"/>
      <c r="D22" s="237"/>
      <c r="E22" s="237"/>
      <c r="F22" s="19" t="s">
        <v>193</v>
      </c>
      <c r="G22" s="2" t="s">
        <v>193</v>
      </c>
      <c r="H22" s="2" t="s">
        <v>34</v>
      </c>
      <c r="I22" s="2" t="s">
        <v>34</v>
      </c>
    </row>
    <row r="23" spans="1:9" ht="33.75" customHeight="1" x14ac:dyDescent="0.3">
      <c r="A23" s="115" t="s">
        <v>29</v>
      </c>
      <c r="B23" s="115"/>
      <c r="C23" s="115"/>
      <c r="D23" s="115"/>
      <c r="E23" s="115"/>
      <c r="F23" s="115"/>
      <c r="G23" s="115"/>
      <c r="H23" s="115"/>
      <c r="I23" s="115"/>
    </row>
    <row r="24" spans="1:9" ht="39" customHeight="1" x14ac:dyDescent="0.3">
      <c r="A24" s="116" t="s">
        <v>326</v>
      </c>
      <c r="B24" s="116"/>
      <c r="C24" s="116"/>
      <c r="D24" s="116"/>
      <c r="E24" s="116"/>
      <c r="F24" s="116"/>
      <c r="G24" s="116"/>
      <c r="H24" s="116"/>
      <c r="I24" s="116"/>
    </row>
    <row r="25" spans="1:9" ht="45.75" customHeight="1" x14ac:dyDescent="0.3">
      <c r="A25" s="291" t="str">
        <f>A21</f>
        <v>დასახელება</v>
      </c>
      <c r="B25" s="292"/>
      <c r="C25" s="292"/>
      <c r="D25" s="293"/>
      <c r="E25" s="15" t="s">
        <v>155</v>
      </c>
      <c r="F25" s="15" t="s">
        <v>156</v>
      </c>
      <c r="G25" s="15" t="s">
        <v>157</v>
      </c>
      <c r="H25" s="15" t="s">
        <v>158</v>
      </c>
      <c r="I25" s="15" t="s">
        <v>159</v>
      </c>
    </row>
    <row r="26" spans="1:9" ht="51.75" customHeight="1" x14ac:dyDescent="0.3">
      <c r="A26" s="323" t="str">
        <f>A22</f>
        <v>ძირითადი და დამატებითი ქონების ნუსხის შექმნასთან დაკავშირებით საჭირო სამუშაოების ჩატარების და აღრიცხული ქონების საჯარო რეესტრში რეგისტრაციისათვის საჭირო საიდენტიფიკაციო დოკუმენტის შექმნა (მიწის ნაკვეთის საკადასტრო-აზომვითი ნახაზები და მასზე განლაგებული შენობა- ნაგებობის გეგმა-ნახაზების შედგენა) გეოლოგიური დასკვნები</v>
      </c>
      <c r="B26" s="324"/>
      <c r="C26" s="324"/>
      <c r="D26" s="325"/>
      <c r="E26" s="2">
        <v>5000</v>
      </c>
      <c r="F26" s="2">
        <f>I19</f>
        <v>5000</v>
      </c>
      <c r="G26" s="2">
        <v>5000</v>
      </c>
      <c r="H26" s="2">
        <v>5000</v>
      </c>
      <c r="I26" s="2">
        <v>5000</v>
      </c>
    </row>
    <row r="27" spans="1:9" ht="56.25" customHeight="1" x14ac:dyDescent="0.3">
      <c r="A27" s="167" t="s">
        <v>53</v>
      </c>
      <c r="B27" s="167"/>
      <c r="C27" s="167"/>
      <c r="D27" s="167"/>
      <c r="E27" s="160" t="s">
        <v>64</v>
      </c>
      <c r="F27" s="161"/>
      <c r="G27" s="161"/>
      <c r="H27" s="161"/>
      <c r="I27" s="162"/>
    </row>
    <row r="29" spans="1:9" ht="40.5" customHeight="1" x14ac:dyDescent="0.3">
      <c r="A29" s="16" t="s">
        <v>287</v>
      </c>
      <c r="B29" s="152" t="s">
        <v>30</v>
      </c>
      <c r="C29" s="152"/>
      <c r="D29" s="152"/>
      <c r="E29" s="152"/>
      <c r="F29" s="152"/>
      <c r="G29" s="152"/>
      <c r="H29" s="152"/>
      <c r="I29" s="152"/>
    </row>
    <row r="30" spans="1:9" ht="55.5" customHeight="1" x14ac:dyDescent="0.3">
      <c r="A30" s="181" t="s">
        <v>326</v>
      </c>
      <c r="B30" s="15" t="s">
        <v>13</v>
      </c>
      <c r="C30" s="15" t="s">
        <v>90</v>
      </c>
      <c r="D30" s="15" t="s">
        <v>91</v>
      </c>
      <c r="E30" s="15" t="s">
        <v>14</v>
      </c>
      <c r="F30" s="15" t="s">
        <v>33</v>
      </c>
      <c r="G30" s="15" t="s">
        <v>40</v>
      </c>
      <c r="H30" s="15" t="s">
        <v>15</v>
      </c>
      <c r="I30" s="15" t="s">
        <v>16</v>
      </c>
    </row>
    <row r="31" spans="1:9" ht="124.5" customHeight="1" x14ac:dyDescent="0.3">
      <c r="A31" s="181"/>
      <c r="B31" s="7" t="s">
        <v>325</v>
      </c>
      <c r="C31" s="7">
        <v>0</v>
      </c>
      <c r="D31" s="7">
        <v>60</v>
      </c>
      <c r="E31" s="7" t="s">
        <v>202</v>
      </c>
      <c r="F31" s="11">
        <v>0.1</v>
      </c>
      <c r="G31" s="78" t="s">
        <v>243</v>
      </c>
      <c r="H31" s="74" t="s">
        <v>221</v>
      </c>
      <c r="I31" s="74" t="s">
        <v>196</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9B79-9528-426F-A781-E295DE4E2A0A}">
  <sheetPr>
    <tabColor rgb="FF92D050"/>
  </sheetPr>
  <dimension ref="A1:K31"/>
  <sheetViews>
    <sheetView view="pageBreakPreview" zoomScaleNormal="100" zoomScaleSheetLayoutView="100" workbookViewId="0">
      <selection activeCell="K29" sqref="K29"/>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72</v>
      </c>
      <c r="G2" s="151"/>
      <c r="H2" s="151"/>
      <c r="I2" s="151"/>
      <c r="J2" s="25"/>
      <c r="K2" s="25"/>
    </row>
    <row r="3" spans="1:11" ht="30.6" customHeight="1" x14ac:dyDescent="0.3">
      <c r="A3" s="115" t="s">
        <v>19</v>
      </c>
      <c r="B3" s="115"/>
      <c r="C3" s="115"/>
      <c r="D3" s="115"/>
      <c r="E3" s="115"/>
      <c r="F3" s="115"/>
      <c r="G3" s="115"/>
      <c r="H3" s="164" t="s">
        <v>142</v>
      </c>
      <c r="I3" s="164"/>
      <c r="J3" s="27"/>
      <c r="K3" s="27"/>
    </row>
    <row r="4" spans="1:11" ht="32.450000000000003" customHeight="1" x14ac:dyDescent="0.3">
      <c r="A4" s="152" t="s">
        <v>20</v>
      </c>
      <c r="B4" s="152"/>
      <c r="C4" s="152"/>
      <c r="D4" s="152"/>
      <c r="E4" s="152"/>
      <c r="F4" s="151" t="s">
        <v>246</v>
      </c>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15" t="s">
        <v>24</v>
      </c>
      <c r="B6" s="115"/>
      <c r="C6" s="115"/>
      <c r="D6" s="115"/>
      <c r="E6" s="115"/>
      <c r="F6" s="115"/>
      <c r="G6" s="115"/>
      <c r="H6" s="187" t="s">
        <v>152</v>
      </c>
      <c r="I6" s="180"/>
      <c r="J6" s="32"/>
      <c r="K6" s="32"/>
    </row>
    <row r="7" spans="1:11" ht="30.75" hidden="1" customHeight="1" x14ac:dyDescent="0.3">
      <c r="A7" s="127" t="s">
        <v>83</v>
      </c>
      <c r="B7" s="128"/>
      <c r="C7" s="128"/>
      <c r="D7" s="128"/>
      <c r="E7" s="128"/>
      <c r="F7" s="128"/>
      <c r="G7" s="128"/>
      <c r="H7" s="129"/>
      <c r="I7" s="42">
        <v>0</v>
      </c>
      <c r="J7" s="34"/>
      <c r="K7" s="34"/>
    </row>
    <row r="8" spans="1:11" ht="28.5" customHeight="1" x14ac:dyDescent="0.3">
      <c r="A8" s="127" t="s">
        <v>85</v>
      </c>
      <c r="B8" s="128"/>
      <c r="C8" s="128"/>
      <c r="D8" s="128"/>
      <c r="E8" s="128"/>
      <c r="F8" s="128"/>
      <c r="G8" s="128"/>
      <c r="H8" s="129"/>
      <c r="I8" s="38">
        <f>I19-I7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311</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57" customHeight="1" x14ac:dyDescent="0.3">
      <c r="A15" s="116" t="s">
        <v>312</v>
      </c>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t="s">
        <v>99</v>
      </c>
      <c r="B18" s="165"/>
      <c r="C18" s="165"/>
      <c r="D18" s="165"/>
      <c r="E18" s="165"/>
      <c r="F18" s="165"/>
      <c r="G18" s="20"/>
      <c r="H18" s="10"/>
      <c r="I18" s="10">
        <f>H18*G18</f>
        <v>0</v>
      </c>
    </row>
    <row r="19" spans="1:9" ht="29.25" customHeight="1" x14ac:dyDescent="0.3">
      <c r="A19" s="124" t="s">
        <v>51</v>
      </c>
      <c r="B19" s="125"/>
      <c r="C19" s="125"/>
      <c r="D19" s="125"/>
      <c r="E19" s="125"/>
      <c r="F19" s="126"/>
      <c r="G19" s="39"/>
      <c r="H19" s="39"/>
      <c r="I19" s="35">
        <f>SUM(I18)</f>
        <v>0</v>
      </c>
    </row>
    <row r="20" spans="1:9" ht="32.450000000000003" customHeight="1" x14ac:dyDescent="0.3">
      <c r="A20" s="127" t="s">
        <v>28</v>
      </c>
      <c r="B20" s="128"/>
      <c r="C20" s="128"/>
      <c r="D20" s="128"/>
      <c r="E20" s="128"/>
      <c r="F20" s="128"/>
      <c r="G20" s="128"/>
      <c r="H20" s="128"/>
      <c r="I20" s="129"/>
    </row>
    <row r="21" spans="1:9" ht="33.75" customHeight="1" x14ac:dyDescent="0.3">
      <c r="A21" s="152" t="s">
        <v>3</v>
      </c>
      <c r="B21" s="152"/>
      <c r="C21" s="152"/>
      <c r="D21" s="152"/>
      <c r="E21" s="152"/>
      <c r="F21" s="16" t="s">
        <v>38</v>
      </c>
      <c r="G21" s="16" t="s">
        <v>35</v>
      </c>
      <c r="H21" s="16" t="s">
        <v>36</v>
      </c>
      <c r="I21" s="16" t="s">
        <v>37</v>
      </c>
    </row>
    <row r="22" spans="1:9" ht="34.5" customHeight="1" x14ac:dyDescent="0.3">
      <c r="A22" s="182" t="str">
        <f>F4</f>
        <v>პრიორიტეტული ღონისძიებების საპროექტო- სახარჯთაღრიცხვო დოკუმენტაციის შეძენა</v>
      </c>
      <c r="B22" s="182"/>
      <c r="C22" s="182"/>
      <c r="D22" s="182"/>
      <c r="E22" s="182"/>
      <c r="F22" s="19" t="s">
        <v>193</v>
      </c>
      <c r="G22" s="2" t="s">
        <v>193</v>
      </c>
      <c r="H22" s="2" t="s">
        <v>34</v>
      </c>
      <c r="I22" s="2" t="s">
        <v>34</v>
      </c>
    </row>
    <row r="23" spans="1:9" ht="33.75" customHeight="1" x14ac:dyDescent="0.3">
      <c r="A23" s="115" t="s">
        <v>288</v>
      </c>
      <c r="B23" s="115"/>
      <c r="C23" s="115"/>
      <c r="D23" s="115"/>
      <c r="E23" s="115"/>
      <c r="F23" s="115"/>
      <c r="G23" s="115"/>
      <c r="H23" s="115"/>
      <c r="I23" s="115"/>
    </row>
    <row r="24" spans="1:9" ht="33" customHeight="1" x14ac:dyDescent="0.3">
      <c r="A24" s="116" t="s">
        <v>313</v>
      </c>
      <c r="B24" s="116"/>
      <c r="C24" s="116"/>
      <c r="D24" s="116"/>
      <c r="E24" s="116"/>
      <c r="F24" s="116"/>
      <c r="G24" s="116"/>
      <c r="H24" s="116"/>
      <c r="I24" s="116"/>
    </row>
    <row r="25" spans="1:9" ht="45.75" customHeight="1" x14ac:dyDescent="0.3">
      <c r="A25" s="172" t="str">
        <f>A21</f>
        <v>დასახელება</v>
      </c>
      <c r="B25" s="173"/>
      <c r="C25" s="173"/>
      <c r="D25" s="174"/>
      <c r="E25" s="15" t="s">
        <v>155</v>
      </c>
      <c r="F25" s="15" t="s">
        <v>156</v>
      </c>
      <c r="G25" s="15" t="s">
        <v>157</v>
      </c>
      <c r="H25" s="15" t="s">
        <v>158</v>
      </c>
      <c r="I25" s="15" t="s">
        <v>159</v>
      </c>
    </row>
    <row r="26" spans="1:9" ht="45.75" customHeight="1" x14ac:dyDescent="0.3">
      <c r="A26" s="175" t="str">
        <f>A22</f>
        <v>პრიორიტეტული ღონისძიებების საპროექტო- სახარჯთაღრიცხვო დოკუმენტაციის შეძენა</v>
      </c>
      <c r="B26" s="176"/>
      <c r="C26" s="176"/>
      <c r="D26" s="177"/>
      <c r="E26" s="49">
        <v>300000</v>
      </c>
      <c r="F26" s="49">
        <f>I19</f>
        <v>0</v>
      </c>
      <c r="G26" s="49">
        <v>300000</v>
      </c>
      <c r="H26" s="49">
        <v>300000</v>
      </c>
      <c r="I26" s="49">
        <v>300000</v>
      </c>
    </row>
    <row r="27" spans="1:9" ht="66" customHeight="1" x14ac:dyDescent="0.3">
      <c r="A27" s="167" t="s">
        <v>53</v>
      </c>
      <c r="B27" s="167"/>
      <c r="C27" s="167"/>
      <c r="D27" s="167"/>
      <c r="E27" s="160" t="s">
        <v>64</v>
      </c>
      <c r="F27" s="161"/>
      <c r="G27" s="161"/>
      <c r="H27" s="161"/>
      <c r="I27" s="162"/>
    </row>
    <row r="29" spans="1:9" ht="40.5" customHeight="1" x14ac:dyDescent="0.3">
      <c r="A29" s="16" t="s">
        <v>287</v>
      </c>
      <c r="B29" s="152" t="s">
        <v>289</v>
      </c>
      <c r="C29" s="152"/>
      <c r="D29" s="152"/>
      <c r="E29" s="152"/>
      <c r="F29" s="152"/>
      <c r="G29" s="152"/>
      <c r="H29" s="152"/>
      <c r="I29" s="152"/>
    </row>
    <row r="30" spans="1:9" ht="55.5" customHeight="1" x14ac:dyDescent="0.3">
      <c r="A30" s="181" t="s">
        <v>314</v>
      </c>
      <c r="B30" s="15" t="s">
        <v>13</v>
      </c>
      <c r="C30" s="15" t="s">
        <v>90</v>
      </c>
      <c r="D30" s="15" t="s">
        <v>91</v>
      </c>
      <c r="E30" s="15" t="s">
        <v>14</v>
      </c>
      <c r="F30" s="15" t="s">
        <v>33</v>
      </c>
      <c r="G30" s="15" t="s">
        <v>40</v>
      </c>
      <c r="H30" s="15" t="s">
        <v>15</v>
      </c>
      <c r="I30" s="15" t="s">
        <v>16</v>
      </c>
    </row>
    <row r="31" spans="1:9" ht="132" customHeight="1" x14ac:dyDescent="0.3">
      <c r="A31" s="181"/>
      <c r="B31" s="7" t="s">
        <v>247</v>
      </c>
      <c r="C31" s="7">
        <v>55</v>
      </c>
      <c r="D31" s="7">
        <v>60</v>
      </c>
      <c r="E31" s="7" t="s">
        <v>202</v>
      </c>
      <c r="F31" s="11">
        <v>0.1</v>
      </c>
      <c r="G31" s="78" t="s">
        <v>243</v>
      </c>
      <c r="H31" s="74" t="s">
        <v>221</v>
      </c>
      <c r="I31" s="74" t="s">
        <v>196</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3F5E3-974E-4F61-A586-F6559EA2B1C9}">
  <dimension ref="A1:K31"/>
  <sheetViews>
    <sheetView view="pageBreakPreview" topLeftCell="A30" zoomScaleNormal="100" zoomScaleSheetLayoutView="100" workbookViewId="0">
      <selection activeCell="A5" sqref="A5:C5"/>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56.45" customHeight="1" x14ac:dyDescent="0.3">
      <c r="A2" s="133" t="s">
        <v>18</v>
      </c>
      <c r="B2" s="133"/>
      <c r="C2" s="133"/>
      <c r="D2" s="133"/>
      <c r="E2" s="133"/>
      <c r="F2" s="247" t="s">
        <v>72</v>
      </c>
      <c r="G2" s="247"/>
      <c r="H2" s="247"/>
      <c r="I2" s="247"/>
      <c r="J2" s="25"/>
      <c r="K2" s="25"/>
    </row>
    <row r="3" spans="1:11" ht="30.6" customHeight="1" x14ac:dyDescent="0.3">
      <c r="A3" s="115" t="s">
        <v>19</v>
      </c>
      <c r="B3" s="115"/>
      <c r="C3" s="115"/>
      <c r="D3" s="115"/>
      <c r="E3" s="115"/>
      <c r="F3" s="115"/>
      <c r="G3" s="115"/>
      <c r="H3" s="164" t="s">
        <v>134</v>
      </c>
      <c r="I3" s="164"/>
      <c r="J3" s="27"/>
      <c r="K3" s="27"/>
    </row>
    <row r="4" spans="1:11" ht="64.5" customHeight="1" x14ac:dyDescent="0.3">
      <c r="A4" s="152" t="s">
        <v>20</v>
      </c>
      <c r="B4" s="152"/>
      <c r="C4" s="152"/>
      <c r="D4" s="152"/>
      <c r="E4" s="152"/>
      <c r="F4" s="151" t="s">
        <v>141</v>
      </c>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27" t="s">
        <v>24</v>
      </c>
      <c r="B6" s="128"/>
      <c r="C6" s="128"/>
      <c r="D6" s="128"/>
      <c r="E6" s="128"/>
      <c r="F6" s="128"/>
      <c r="G6" s="129"/>
      <c r="H6" s="187" t="s">
        <v>152</v>
      </c>
      <c r="I6" s="180"/>
      <c r="J6" s="32"/>
      <c r="K6" s="32"/>
    </row>
    <row r="7" spans="1:11" ht="30.75" customHeight="1" x14ac:dyDescent="0.3">
      <c r="A7" s="127" t="s">
        <v>83</v>
      </c>
      <c r="B7" s="128"/>
      <c r="C7" s="128"/>
      <c r="D7" s="128"/>
      <c r="E7" s="128"/>
      <c r="F7" s="128"/>
      <c r="G7" s="128"/>
      <c r="H7" s="129"/>
      <c r="I7" s="42">
        <f>I19</f>
        <v>150000</v>
      </c>
      <c r="J7" s="34"/>
      <c r="K7" s="34"/>
    </row>
    <row r="8" spans="1:11" ht="28.5" hidden="1" customHeight="1" x14ac:dyDescent="0.3">
      <c r="A8" s="127" t="s">
        <v>85</v>
      </c>
      <c r="B8" s="128"/>
      <c r="C8" s="128"/>
      <c r="D8" s="128"/>
      <c r="E8" s="128"/>
      <c r="F8" s="128"/>
      <c r="G8" s="128"/>
      <c r="H8" s="129"/>
      <c r="I8" s="38">
        <f>I19-I7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150000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248</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84.75" customHeight="1" x14ac:dyDescent="0.3">
      <c r="A15" s="116" t="s">
        <v>249</v>
      </c>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0.5" customHeight="1" x14ac:dyDescent="0.3">
      <c r="A17" s="152"/>
      <c r="B17" s="152"/>
      <c r="C17" s="152"/>
      <c r="D17" s="152"/>
      <c r="E17" s="152"/>
      <c r="F17" s="152"/>
      <c r="G17" s="48" t="s">
        <v>26</v>
      </c>
      <c r="H17" s="47" t="s">
        <v>39</v>
      </c>
      <c r="I17" s="47" t="s">
        <v>27</v>
      </c>
    </row>
    <row r="18" spans="1:9" ht="33.75" customHeight="1" x14ac:dyDescent="0.3">
      <c r="A18" s="165" t="s">
        <v>99</v>
      </c>
      <c r="B18" s="165"/>
      <c r="C18" s="165"/>
      <c r="D18" s="165"/>
      <c r="E18" s="165"/>
      <c r="F18" s="165"/>
      <c r="G18" s="20">
        <v>10</v>
      </c>
      <c r="H18" s="10">
        <v>15000</v>
      </c>
      <c r="I18" s="10">
        <f>H18*G18</f>
        <v>150000</v>
      </c>
    </row>
    <row r="19" spans="1:9" ht="29.25" customHeight="1" x14ac:dyDescent="0.3">
      <c r="A19" s="124" t="s">
        <v>51</v>
      </c>
      <c r="B19" s="125"/>
      <c r="C19" s="125"/>
      <c r="D19" s="125"/>
      <c r="E19" s="125"/>
      <c r="F19" s="126"/>
      <c r="G19" s="39"/>
      <c r="H19" s="39"/>
      <c r="I19" s="35">
        <f>SUM(I18)</f>
        <v>150000</v>
      </c>
    </row>
    <row r="20" spans="1:9" ht="32.450000000000003" customHeight="1" x14ac:dyDescent="0.3">
      <c r="A20" s="127" t="s">
        <v>28</v>
      </c>
      <c r="B20" s="128"/>
      <c r="C20" s="128"/>
      <c r="D20" s="128"/>
      <c r="E20" s="128"/>
      <c r="F20" s="128"/>
      <c r="G20" s="128"/>
      <c r="H20" s="128"/>
      <c r="I20" s="129"/>
    </row>
    <row r="21" spans="1:9" ht="33.75" customHeight="1" x14ac:dyDescent="0.3">
      <c r="A21" s="152" t="s">
        <v>3</v>
      </c>
      <c r="B21" s="152"/>
      <c r="C21" s="152"/>
      <c r="D21" s="152"/>
      <c r="E21" s="152"/>
      <c r="F21" s="16" t="s">
        <v>38</v>
      </c>
      <c r="G21" s="16" t="s">
        <v>35</v>
      </c>
      <c r="H21" s="16" t="s">
        <v>36</v>
      </c>
      <c r="I21" s="16" t="s">
        <v>37</v>
      </c>
    </row>
    <row r="22" spans="1:9" ht="34.5" customHeight="1" x14ac:dyDescent="0.3">
      <c r="A22" s="237" t="str">
        <f>F4</f>
        <v>მუნიციპალიტეტში განსახორციელებელი ინფრასტრუქტურული ობიექტების სამშენებლო სამუშაოებზე საზედამხედველო მომსახურების გაწევა</v>
      </c>
      <c r="B22" s="237"/>
      <c r="C22" s="237"/>
      <c r="D22" s="237"/>
      <c r="E22" s="237"/>
      <c r="F22" s="19" t="s">
        <v>193</v>
      </c>
      <c r="G22" s="2" t="s">
        <v>193</v>
      </c>
      <c r="H22" s="2" t="s">
        <v>34</v>
      </c>
      <c r="I22" s="2" t="s">
        <v>34</v>
      </c>
    </row>
    <row r="23" spans="1:9" ht="33.75" customHeight="1" x14ac:dyDescent="0.3">
      <c r="A23" s="115" t="s">
        <v>29</v>
      </c>
      <c r="B23" s="115"/>
      <c r="C23" s="115"/>
      <c r="D23" s="115"/>
      <c r="E23" s="115"/>
      <c r="F23" s="115"/>
      <c r="G23" s="115"/>
      <c r="H23" s="115"/>
      <c r="I23" s="115"/>
    </row>
    <row r="24" spans="1:9" ht="38.25" customHeight="1" x14ac:dyDescent="0.3">
      <c r="A24" s="116" t="s">
        <v>250</v>
      </c>
      <c r="B24" s="116"/>
      <c r="C24" s="116"/>
      <c r="D24" s="116"/>
      <c r="E24" s="116"/>
      <c r="F24" s="116"/>
      <c r="G24" s="116"/>
      <c r="H24" s="116"/>
      <c r="I24" s="116"/>
    </row>
    <row r="25" spans="1:9" ht="45.75" customHeight="1" x14ac:dyDescent="0.3">
      <c r="A25" s="296" t="str">
        <f>A21</f>
        <v>დასახელება</v>
      </c>
      <c r="B25" s="297"/>
      <c r="C25" s="297"/>
      <c r="D25" s="298"/>
      <c r="E25" s="15" t="s">
        <v>155</v>
      </c>
      <c r="F25" s="15" t="s">
        <v>156</v>
      </c>
      <c r="G25" s="15" t="s">
        <v>157</v>
      </c>
      <c r="H25" s="15" t="s">
        <v>158</v>
      </c>
      <c r="I25" s="15" t="s">
        <v>159</v>
      </c>
    </row>
    <row r="26" spans="1:9" ht="45.75" customHeight="1" x14ac:dyDescent="0.3">
      <c r="A26" s="148" t="str">
        <f>A22</f>
        <v>მუნიციპალიტეტში განსახორციელებელი ინფრასტრუქტურული ობიექტების სამშენებლო სამუშაოებზე საზედამხედველო მომსახურების გაწევა</v>
      </c>
      <c r="B26" s="149"/>
      <c r="C26" s="149"/>
      <c r="D26" s="150"/>
      <c r="E26" s="2">
        <v>150000</v>
      </c>
      <c r="F26" s="2">
        <f>I19</f>
        <v>150000</v>
      </c>
      <c r="G26" s="2">
        <v>120000</v>
      </c>
      <c r="H26" s="2">
        <v>125000</v>
      </c>
      <c r="I26" s="2">
        <v>130000</v>
      </c>
    </row>
    <row r="27" spans="1:9" ht="66" customHeight="1" x14ac:dyDescent="0.3">
      <c r="A27" s="167" t="s">
        <v>53</v>
      </c>
      <c r="B27" s="167"/>
      <c r="C27" s="167"/>
      <c r="D27" s="167"/>
      <c r="E27" s="160" t="s">
        <v>64</v>
      </c>
      <c r="F27" s="161"/>
      <c r="G27" s="161"/>
      <c r="H27" s="161"/>
      <c r="I27" s="162"/>
    </row>
    <row r="29" spans="1:9" ht="40.5" customHeight="1" x14ac:dyDescent="0.3">
      <c r="A29" s="16" t="s">
        <v>46</v>
      </c>
      <c r="B29" s="152" t="s">
        <v>30</v>
      </c>
      <c r="C29" s="152"/>
      <c r="D29" s="152"/>
      <c r="E29" s="152"/>
      <c r="F29" s="152"/>
      <c r="G29" s="152"/>
      <c r="H29" s="152"/>
      <c r="I29" s="152"/>
    </row>
    <row r="30" spans="1:9" ht="55.5" customHeight="1" x14ac:dyDescent="0.3">
      <c r="A30" s="181" t="s">
        <v>251</v>
      </c>
      <c r="B30" s="15" t="s">
        <v>13</v>
      </c>
      <c r="C30" s="15" t="s">
        <v>90</v>
      </c>
      <c r="D30" s="15" t="s">
        <v>91</v>
      </c>
      <c r="E30" s="15" t="s">
        <v>14</v>
      </c>
      <c r="F30" s="15" t="s">
        <v>33</v>
      </c>
      <c r="G30" s="15" t="s">
        <v>40</v>
      </c>
      <c r="H30" s="15" t="s">
        <v>15</v>
      </c>
      <c r="I30" s="15" t="s">
        <v>16</v>
      </c>
    </row>
    <row r="31" spans="1:9" ht="132" customHeight="1" x14ac:dyDescent="0.3">
      <c r="A31" s="181"/>
      <c r="B31" s="7" t="s">
        <v>252</v>
      </c>
      <c r="C31" s="7">
        <v>100</v>
      </c>
      <c r="D31" s="7">
        <v>130</v>
      </c>
      <c r="E31" s="7" t="s">
        <v>202</v>
      </c>
      <c r="F31" s="11">
        <v>0.1</v>
      </c>
      <c r="G31" s="78" t="s">
        <v>243</v>
      </c>
      <c r="H31" s="74" t="s">
        <v>221</v>
      </c>
      <c r="I31" s="74" t="s">
        <v>196</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C000"/>
  </sheetPr>
  <dimension ref="A1:K32"/>
  <sheetViews>
    <sheetView view="pageBreakPreview" topLeftCell="A26" zoomScaleNormal="100" zoomScaleSheetLayoutView="100" workbookViewId="0">
      <selection activeCell="E26" sqref="E26"/>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43</v>
      </c>
      <c r="G2" s="151"/>
      <c r="H2" s="151"/>
      <c r="I2" s="151"/>
      <c r="J2" s="25"/>
      <c r="K2" s="25"/>
    </row>
    <row r="3" spans="1:11" ht="30.6" customHeight="1" x14ac:dyDescent="0.3">
      <c r="A3" s="115" t="s">
        <v>19</v>
      </c>
      <c r="B3" s="115"/>
      <c r="C3" s="115"/>
      <c r="D3" s="115"/>
      <c r="E3" s="115"/>
      <c r="F3" s="115"/>
      <c r="G3" s="115"/>
      <c r="H3" s="164" t="s">
        <v>50</v>
      </c>
      <c r="I3" s="164"/>
      <c r="J3" s="27"/>
      <c r="K3" s="27"/>
    </row>
    <row r="4" spans="1:11" ht="32.450000000000003" customHeight="1" x14ac:dyDescent="0.3">
      <c r="A4" s="152" t="s">
        <v>20</v>
      </c>
      <c r="B4" s="152"/>
      <c r="C4" s="152"/>
      <c r="D4" s="152"/>
      <c r="E4" s="152"/>
      <c r="F4" s="151" t="s">
        <v>79</v>
      </c>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52" t="s">
        <v>24</v>
      </c>
      <c r="B6" s="152"/>
      <c r="C6" s="152"/>
      <c r="D6" s="152"/>
      <c r="E6" s="152"/>
      <c r="F6" s="152"/>
      <c r="G6" s="152"/>
      <c r="H6" s="135" t="s">
        <v>152</v>
      </c>
      <c r="I6" s="135"/>
      <c r="J6" s="32"/>
      <c r="K6" s="32"/>
    </row>
    <row r="7" spans="1:11" ht="30.75" hidden="1" customHeight="1" x14ac:dyDescent="0.3">
      <c r="A7" s="127" t="s">
        <v>83</v>
      </c>
      <c r="B7" s="128"/>
      <c r="C7" s="128"/>
      <c r="D7" s="128"/>
      <c r="E7" s="128"/>
      <c r="F7" s="128"/>
      <c r="G7" s="128"/>
      <c r="H7" s="129"/>
      <c r="I7" s="16">
        <v>0</v>
      </c>
      <c r="J7" s="34"/>
      <c r="K7" s="34"/>
    </row>
    <row r="8" spans="1:11" ht="28.5" customHeight="1" x14ac:dyDescent="0.3">
      <c r="A8" s="127" t="s">
        <v>85</v>
      </c>
      <c r="B8" s="128"/>
      <c r="C8" s="128"/>
      <c r="D8" s="128"/>
      <c r="E8" s="128"/>
      <c r="F8" s="128"/>
      <c r="G8" s="128"/>
      <c r="H8" s="129"/>
      <c r="I8" s="38">
        <f>I19-I7</f>
        <v>1666000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SUM(I7:I10)</f>
        <v>1666000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63</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79.5" customHeight="1" x14ac:dyDescent="0.3">
      <c r="A15" s="116" t="s">
        <v>284</v>
      </c>
      <c r="B15" s="116"/>
      <c r="C15" s="116"/>
      <c r="D15" s="116"/>
      <c r="E15" s="116"/>
      <c r="F15" s="116"/>
      <c r="G15" s="116"/>
      <c r="H15" s="116"/>
      <c r="I15" s="116"/>
      <c r="J15" s="30"/>
      <c r="K15" s="30"/>
    </row>
    <row r="16" spans="1:11" ht="35.25" customHeight="1" x14ac:dyDescent="0.3">
      <c r="A16" s="178" t="s">
        <v>3</v>
      </c>
      <c r="B16" s="178"/>
      <c r="C16" s="178"/>
      <c r="D16" s="178"/>
      <c r="E16" s="178"/>
      <c r="F16" s="178"/>
      <c r="G16" s="137" t="s">
        <v>31</v>
      </c>
      <c r="H16" s="137"/>
      <c r="I16" s="137"/>
    </row>
    <row r="17" spans="1:9" ht="46.5" customHeight="1" x14ac:dyDescent="0.3">
      <c r="A17" s="178"/>
      <c r="B17" s="178"/>
      <c r="C17" s="178"/>
      <c r="D17" s="178"/>
      <c r="E17" s="178"/>
      <c r="F17" s="178"/>
      <c r="G17" s="8" t="s">
        <v>26</v>
      </c>
      <c r="H17" s="9" t="s">
        <v>39</v>
      </c>
      <c r="I17" s="9" t="s">
        <v>27</v>
      </c>
    </row>
    <row r="18" spans="1:9" ht="33.75" customHeight="1" x14ac:dyDescent="0.3">
      <c r="A18" s="165" t="s">
        <v>99</v>
      </c>
      <c r="B18" s="165"/>
      <c r="C18" s="165"/>
      <c r="D18" s="165"/>
      <c r="E18" s="165"/>
      <c r="F18" s="165"/>
      <c r="G18" s="20">
        <v>1</v>
      </c>
      <c r="H18" s="10">
        <v>1666000</v>
      </c>
      <c r="I18" s="10">
        <f>H18*G18</f>
        <v>1666000</v>
      </c>
    </row>
    <row r="19" spans="1:9" ht="29.25" customHeight="1" x14ac:dyDescent="0.3">
      <c r="A19" s="124" t="s">
        <v>51</v>
      </c>
      <c r="B19" s="125"/>
      <c r="C19" s="125"/>
      <c r="D19" s="125"/>
      <c r="E19" s="125"/>
      <c r="F19" s="126"/>
      <c r="G19" s="39"/>
      <c r="H19" s="39"/>
      <c r="I19" s="35">
        <f>SUM(I18)</f>
        <v>1666000</v>
      </c>
    </row>
    <row r="20" spans="1:9" ht="32.450000000000003" customHeight="1" x14ac:dyDescent="0.3">
      <c r="A20" s="127" t="s">
        <v>28</v>
      </c>
      <c r="B20" s="128"/>
      <c r="C20" s="128"/>
      <c r="D20" s="128"/>
      <c r="E20" s="128"/>
      <c r="F20" s="128"/>
      <c r="G20" s="128"/>
      <c r="H20" s="128"/>
      <c r="I20" s="129"/>
    </row>
    <row r="21" spans="1:9" ht="33.75" customHeight="1" x14ac:dyDescent="0.3">
      <c r="A21" s="152" t="s">
        <v>163</v>
      </c>
      <c r="B21" s="152"/>
      <c r="C21" s="152"/>
      <c r="D21" s="152"/>
      <c r="E21" s="152"/>
      <c r="F21" s="16" t="s">
        <v>38</v>
      </c>
      <c r="G21" s="16" t="s">
        <v>35</v>
      </c>
      <c r="H21" s="16" t="s">
        <v>36</v>
      </c>
      <c r="I21" s="16" t="s">
        <v>37</v>
      </c>
    </row>
    <row r="22" spans="1:9" ht="34.5" customHeight="1" x14ac:dyDescent="0.3">
      <c r="A22" s="166" t="str">
        <f>F4</f>
        <v xml:space="preserve">შიდა სასოფლო-საუბნო გზების რეაბილიტაცია </v>
      </c>
      <c r="B22" s="166"/>
      <c r="C22" s="166"/>
      <c r="D22" s="166"/>
      <c r="E22" s="166"/>
      <c r="F22" s="19" t="s">
        <v>193</v>
      </c>
      <c r="G22" s="2" t="s">
        <v>34</v>
      </c>
      <c r="H22" s="2" t="s">
        <v>34</v>
      </c>
      <c r="I22" s="2" t="s">
        <v>34</v>
      </c>
    </row>
    <row r="23" spans="1:9" ht="33.75" customHeight="1" x14ac:dyDescent="0.3">
      <c r="A23" s="115" t="s">
        <v>29</v>
      </c>
      <c r="B23" s="115"/>
      <c r="C23" s="115"/>
      <c r="D23" s="115"/>
      <c r="E23" s="115"/>
      <c r="F23" s="115"/>
      <c r="G23" s="115"/>
      <c r="H23" s="115"/>
      <c r="I23" s="115"/>
    </row>
    <row r="24" spans="1:9" ht="45.75" customHeight="1" x14ac:dyDescent="0.3">
      <c r="A24" s="116" t="s">
        <v>285</v>
      </c>
      <c r="B24" s="116"/>
      <c r="C24" s="116"/>
      <c r="D24" s="116"/>
      <c r="E24" s="116"/>
      <c r="F24" s="116"/>
      <c r="G24" s="116"/>
      <c r="H24" s="116"/>
      <c r="I24" s="116"/>
    </row>
    <row r="25" spans="1:9" ht="45.75" customHeight="1" x14ac:dyDescent="0.3">
      <c r="A25" s="172" t="str">
        <f>A21</f>
        <v>ქვეპროგრამის დასახელება</v>
      </c>
      <c r="B25" s="173"/>
      <c r="C25" s="173"/>
      <c r="D25" s="174"/>
      <c r="E25" s="15" t="s">
        <v>155</v>
      </c>
      <c r="F25" s="15" t="s">
        <v>156</v>
      </c>
      <c r="G25" s="15" t="s">
        <v>157</v>
      </c>
      <c r="H25" s="15" t="s">
        <v>158</v>
      </c>
      <c r="I25" s="15" t="s">
        <v>159</v>
      </c>
    </row>
    <row r="26" spans="1:9" ht="36.75" customHeight="1" x14ac:dyDescent="0.3">
      <c r="A26" s="175" t="str">
        <f>A22</f>
        <v xml:space="preserve">შიდა სასოფლო-საუბნო გზების რეაბილიტაცია </v>
      </c>
      <c r="B26" s="176"/>
      <c r="C26" s="176"/>
      <c r="D26" s="177"/>
      <c r="E26" s="2">
        <v>2019800</v>
      </c>
      <c r="F26" s="2">
        <f>I19</f>
        <v>1666000</v>
      </c>
      <c r="G26" s="2">
        <v>1300000</v>
      </c>
      <c r="H26" s="2">
        <v>1500000</v>
      </c>
      <c r="I26" s="2">
        <v>1500000</v>
      </c>
    </row>
    <row r="27" spans="1:9" ht="66" customHeight="1" x14ac:dyDescent="0.3">
      <c r="A27" s="167" t="s">
        <v>53</v>
      </c>
      <c r="B27" s="167"/>
      <c r="C27" s="167"/>
      <c r="D27" s="167"/>
      <c r="E27" s="160" t="s">
        <v>64</v>
      </c>
      <c r="F27" s="161"/>
      <c r="G27" s="161"/>
      <c r="H27" s="161"/>
      <c r="I27" s="162"/>
    </row>
    <row r="29" spans="1:9" ht="40.5" customHeight="1" x14ac:dyDescent="0.3">
      <c r="A29" s="16" t="s">
        <v>46</v>
      </c>
      <c r="B29" s="152" t="s">
        <v>30</v>
      </c>
      <c r="C29" s="152"/>
      <c r="D29" s="152"/>
      <c r="E29" s="152"/>
      <c r="F29" s="152"/>
      <c r="G29" s="152"/>
      <c r="H29" s="152"/>
      <c r="I29" s="152"/>
    </row>
    <row r="30" spans="1:9" ht="55.5" customHeight="1" x14ac:dyDescent="0.3">
      <c r="A30" s="163" t="s">
        <v>286</v>
      </c>
      <c r="B30" s="15" t="s">
        <v>13</v>
      </c>
      <c r="C30" s="15" t="s">
        <v>90</v>
      </c>
      <c r="D30" s="15" t="s">
        <v>91</v>
      </c>
      <c r="E30" s="15" t="s">
        <v>14</v>
      </c>
      <c r="F30" s="15" t="s">
        <v>33</v>
      </c>
      <c r="G30" s="15" t="s">
        <v>40</v>
      </c>
      <c r="H30" s="15" t="s">
        <v>15</v>
      </c>
      <c r="I30" s="15" t="s">
        <v>16</v>
      </c>
    </row>
    <row r="31" spans="1:9" ht="161.25" customHeight="1" x14ac:dyDescent="0.3">
      <c r="A31" s="163"/>
      <c r="B31" s="59" t="s">
        <v>198</v>
      </c>
      <c r="C31" s="7">
        <v>15</v>
      </c>
      <c r="D31" s="7">
        <v>25</v>
      </c>
      <c r="E31" s="7" t="s">
        <v>45</v>
      </c>
      <c r="F31" s="11">
        <v>0.1</v>
      </c>
      <c r="G31" s="170" t="s">
        <v>195</v>
      </c>
      <c r="H31" s="168" t="s">
        <v>199</v>
      </c>
      <c r="I31" s="168" t="s">
        <v>196</v>
      </c>
    </row>
    <row r="32" spans="1:9" ht="86.45" customHeight="1" x14ac:dyDescent="0.3">
      <c r="A32" s="163"/>
      <c r="B32" s="7" t="s">
        <v>60</v>
      </c>
      <c r="C32" s="7">
        <v>22500</v>
      </c>
      <c r="D32" s="7">
        <v>39520</v>
      </c>
      <c r="E32" s="7" t="s">
        <v>47</v>
      </c>
      <c r="F32" s="11">
        <v>0.1</v>
      </c>
      <c r="G32" s="171"/>
      <c r="H32" s="169"/>
      <c r="I32" s="169"/>
    </row>
  </sheetData>
  <mergeCells count="38">
    <mergeCell ref="E27:I27"/>
    <mergeCell ref="A20:I20"/>
    <mergeCell ref="A30:A32"/>
    <mergeCell ref="H3:I3"/>
    <mergeCell ref="A18:F18"/>
    <mergeCell ref="A21:E21"/>
    <mergeCell ref="A22:E22"/>
    <mergeCell ref="A23:I23"/>
    <mergeCell ref="A24:I24"/>
    <mergeCell ref="A27:D27"/>
    <mergeCell ref="I31:I32"/>
    <mergeCell ref="H31:H32"/>
    <mergeCell ref="G31:G32"/>
    <mergeCell ref="A25:D25"/>
    <mergeCell ref="A26:D26"/>
    <mergeCell ref="A16:F17"/>
    <mergeCell ref="F2:I2"/>
    <mergeCell ref="A3:G3"/>
    <mergeCell ref="A13:I13"/>
    <mergeCell ref="A12:I12"/>
    <mergeCell ref="A6:G6"/>
    <mergeCell ref="H6:I6"/>
    <mergeCell ref="B1:F1"/>
    <mergeCell ref="B29:I29"/>
    <mergeCell ref="A4:E4"/>
    <mergeCell ref="F4:I4"/>
    <mergeCell ref="A5:C5"/>
    <mergeCell ref="D5:I5"/>
    <mergeCell ref="A19:F19"/>
    <mergeCell ref="A11:H11"/>
    <mergeCell ref="A7:H7"/>
    <mergeCell ref="A8:H8"/>
    <mergeCell ref="A9:H9"/>
    <mergeCell ref="A10:H10"/>
    <mergeCell ref="A2:E2"/>
    <mergeCell ref="A14:I14"/>
    <mergeCell ref="A15:I15"/>
    <mergeCell ref="G16:I1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66DA-D1B3-4508-BEBD-DCA3C426BB8C}">
  <sheetPr>
    <tabColor rgb="FF00B0F0"/>
  </sheetPr>
  <dimension ref="A1:L22"/>
  <sheetViews>
    <sheetView view="pageBreakPreview" zoomScaleNormal="100" zoomScaleSheetLayoutView="100" workbookViewId="0">
      <selection activeCell="G17" sqref="G17:L17"/>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2" width="10.5703125" style="1" customWidth="1"/>
    <col min="13" max="16384" width="9.140625" style="1"/>
  </cols>
  <sheetData>
    <row r="1" spans="1:12" x14ac:dyDescent="0.3">
      <c r="B1" s="132"/>
      <c r="C1" s="132"/>
      <c r="D1" s="132"/>
      <c r="E1" s="132"/>
      <c r="F1" s="132"/>
    </row>
    <row r="2" spans="1:12" ht="54" customHeight="1" x14ac:dyDescent="0.3">
      <c r="A2" s="121" t="s">
        <v>4</v>
      </c>
      <c r="B2" s="122"/>
      <c r="C2" s="122"/>
      <c r="D2" s="122"/>
      <c r="E2" s="122"/>
      <c r="F2" s="122"/>
      <c r="G2" s="224"/>
      <c r="H2" s="151" t="s">
        <v>78</v>
      </c>
      <c r="I2" s="151"/>
      <c r="J2" s="151"/>
      <c r="K2" s="151"/>
      <c r="L2" s="151"/>
    </row>
    <row r="3" spans="1:12" ht="30.6" customHeight="1" x14ac:dyDescent="0.3">
      <c r="A3" s="115" t="s">
        <v>5</v>
      </c>
      <c r="B3" s="115"/>
      <c r="C3" s="115"/>
      <c r="D3" s="115"/>
      <c r="E3" s="115"/>
      <c r="F3" s="115"/>
      <c r="G3" s="115"/>
      <c r="H3" s="115"/>
      <c r="I3" s="115"/>
      <c r="J3" s="135" t="s">
        <v>253</v>
      </c>
      <c r="K3" s="135"/>
      <c r="L3" s="135"/>
    </row>
    <row r="4" spans="1:12" ht="32.450000000000003" customHeight="1" x14ac:dyDescent="0.3">
      <c r="A4" s="115" t="s">
        <v>6</v>
      </c>
      <c r="B4" s="115"/>
      <c r="C4" s="115"/>
      <c r="D4" s="115"/>
      <c r="E4" s="115"/>
      <c r="F4" s="115"/>
      <c r="G4" s="115"/>
      <c r="H4" s="135" t="s">
        <v>73</v>
      </c>
      <c r="I4" s="135"/>
      <c r="J4" s="135"/>
      <c r="K4" s="135"/>
      <c r="L4" s="135"/>
    </row>
    <row r="5" spans="1:12" ht="34.9" customHeight="1" x14ac:dyDescent="0.3">
      <c r="A5" s="115" t="s">
        <v>7</v>
      </c>
      <c r="B5" s="115"/>
      <c r="C5" s="115"/>
      <c r="D5" s="115"/>
      <c r="E5" s="115"/>
      <c r="F5" s="115"/>
      <c r="G5" s="115"/>
      <c r="H5" s="135" t="s">
        <v>54</v>
      </c>
      <c r="I5" s="135"/>
      <c r="J5" s="135"/>
      <c r="K5" s="135"/>
      <c r="L5" s="135"/>
    </row>
    <row r="6" spans="1:12" ht="36.6" customHeight="1" x14ac:dyDescent="0.3">
      <c r="A6" s="115" t="s">
        <v>8</v>
      </c>
      <c r="B6" s="115"/>
      <c r="C6" s="115"/>
      <c r="D6" s="115"/>
      <c r="E6" s="115"/>
      <c r="F6" s="115"/>
      <c r="G6" s="115"/>
      <c r="H6" s="115"/>
      <c r="I6" s="115"/>
      <c r="J6" s="135" t="s">
        <v>69</v>
      </c>
      <c r="K6" s="135"/>
      <c r="L6" s="135"/>
    </row>
    <row r="7" spans="1:12" ht="30.6" customHeight="1" x14ac:dyDescent="0.3">
      <c r="A7" s="115" t="s">
        <v>9</v>
      </c>
      <c r="B7" s="115"/>
      <c r="C7" s="115"/>
      <c r="D7" s="115"/>
      <c r="E7" s="115"/>
      <c r="F7" s="115"/>
      <c r="G7" s="115"/>
      <c r="H7" s="115"/>
      <c r="I7" s="115"/>
      <c r="J7" s="115"/>
      <c r="K7" s="115"/>
      <c r="L7" s="115"/>
    </row>
    <row r="8" spans="1:12" ht="32.25" customHeight="1" x14ac:dyDescent="0.3">
      <c r="A8" s="116" t="s">
        <v>254</v>
      </c>
      <c r="B8" s="116"/>
      <c r="C8" s="116"/>
      <c r="D8" s="116"/>
      <c r="E8" s="116"/>
      <c r="F8" s="116"/>
      <c r="G8" s="116"/>
      <c r="H8" s="116"/>
      <c r="I8" s="116"/>
      <c r="J8" s="116"/>
      <c r="K8" s="116"/>
      <c r="L8" s="116"/>
    </row>
    <row r="9" spans="1:12" ht="31.9" customHeight="1" x14ac:dyDescent="0.3">
      <c r="A9" s="115" t="s">
        <v>10</v>
      </c>
      <c r="B9" s="115"/>
      <c r="C9" s="115"/>
      <c r="D9" s="115"/>
      <c r="E9" s="115"/>
      <c r="F9" s="115"/>
      <c r="G9" s="115"/>
      <c r="H9" s="115"/>
      <c r="I9" s="115"/>
      <c r="J9" s="115"/>
      <c r="K9" s="115"/>
      <c r="L9" s="115"/>
    </row>
    <row r="10" spans="1:12" ht="36.75" customHeight="1" x14ac:dyDescent="0.3">
      <c r="A10" s="116" t="s">
        <v>255</v>
      </c>
      <c r="B10" s="116"/>
      <c r="C10" s="116"/>
      <c r="D10" s="116"/>
      <c r="E10" s="116"/>
      <c r="F10" s="116"/>
      <c r="G10" s="116"/>
      <c r="H10" s="116"/>
      <c r="I10" s="116"/>
      <c r="J10" s="116"/>
      <c r="K10" s="116"/>
      <c r="L10" s="116"/>
    </row>
    <row r="11" spans="1:12" ht="43.5" customHeight="1" x14ac:dyDescent="0.3">
      <c r="A11" s="152" t="s">
        <v>48</v>
      </c>
      <c r="B11" s="152"/>
      <c r="C11" s="152"/>
      <c r="D11" s="152"/>
      <c r="E11" s="152"/>
      <c r="F11" s="152"/>
      <c r="G11" s="152"/>
      <c r="H11" s="15" t="s">
        <v>155</v>
      </c>
      <c r="I11" s="15" t="s">
        <v>156</v>
      </c>
      <c r="J11" s="15" t="s">
        <v>157</v>
      </c>
      <c r="K11" s="15" t="s">
        <v>158</v>
      </c>
      <c r="L11" s="15" t="s">
        <v>159</v>
      </c>
    </row>
    <row r="12" spans="1:12" ht="38.25" customHeight="1" x14ac:dyDescent="0.3">
      <c r="A12" s="144" t="s">
        <v>145</v>
      </c>
      <c r="B12" s="144"/>
      <c r="C12" s="144"/>
      <c r="D12" s="144"/>
      <c r="E12" s="144"/>
      <c r="F12" s="144"/>
      <c r="G12" s="144"/>
      <c r="H12" s="36">
        <f>'02 05 01 აგრო'!E26</f>
        <v>5000</v>
      </c>
      <c r="I12" s="36">
        <f>'02 05 01 აგრო'!F26</f>
        <v>5000</v>
      </c>
      <c r="J12" s="36">
        <f>'02 05 01 აგრო'!G26</f>
        <v>6000</v>
      </c>
      <c r="K12" s="36">
        <f>'02 05 01 აგრო'!H26</f>
        <v>8000</v>
      </c>
      <c r="L12" s="36">
        <f>'02 05 01 აგრო'!I26</f>
        <v>9000</v>
      </c>
    </row>
    <row r="13" spans="1:12" ht="32.25" customHeight="1" x14ac:dyDescent="0.3">
      <c r="A13" s="144" t="s">
        <v>147</v>
      </c>
      <c r="B13" s="144"/>
      <c r="C13" s="144"/>
      <c r="D13" s="144"/>
      <c r="E13" s="144"/>
      <c r="F13" s="144"/>
      <c r="G13" s="144"/>
      <c r="H13" s="36">
        <f>'02 05 02 ვაქცინაცია'!E26</f>
        <v>0</v>
      </c>
      <c r="I13" s="36">
        <f>'02 05 02 ვაქცინაცია'!F26</f>
        <v>8000</v>
      </c>
      <c r="J13" s="36">
        <f>'02 05 02 ვაქცინაცია'!G26</f>
        <v>10000</v>
      </c>
      <c r="K13" s="36">
        <f>'02 05 02 ვაქცინაცია'!H26</f>
        <v>12000</v>
      </c>
      <c r="L13" s="36">
        <f>'02 05 02 ვაქცინაცია'!I26</f>
        <v>14000</v>
      </c>
    </row>
    <row r="14" spans="1:12" ht="38.450000000000003" customHeight="1" x14ac:dyDescent="0.3">
      <c r="A14" s="138" t="s">
        <v>51</v>
      </c>
      <c r="B14" s="138"/>
      <c r="C14" s="138"/>
      <c r="D14" s="138"/>
      <c r="E14" s="138"/>
      <c r="F14" s="138"/>
      <c r="G14" s="138"/>
      <c r="H14" s="24">
        <f>SUM(H12:H13)</f>
        <v>5000</v>
      </c>
      <c r="I14" s="24">
        <f>SUM(I12:I13)</f>
        <v>13000</v>
      </c>
      <c r="J14" s="24">
        <f>SUM(J12:J13)</f>
        <v>16000</v>
      </c>
      <c r="K14" s="24">
        <f>SUM(K12:K13)</f>
        <v>20000</v>
      </c>
      <c r="L14" s="24">
        <f>SUM(L12:L13)</f>
        <v>23000</v>
      </c>
    </row>
    <row r="15" spans="1:12" ht="30.75" customHeight="1" x14ac:dyDescent="0.3">
      <c r="A15" s="127" t="s">
        <v>11</v>
      </c>
      <c r="B15" s="128"/>
      <c r="C15" s="128"/>
      <c r="D15" s="128"/>
      <c r="E15" s="128"/>
      <c r="F15" s="128"/>
      <c r="G15" s="128"/>
      <c r="H15" s="128"/>
      <c r="I15" s="128"/>
      <c r="J15" s="128"/>
      <c r="K15" s="128"/>
      <c r="L15" s="129"/>
    </row>
    <row r="16" spans="1:12" ht="38.25" customHeight="1" x14ac:dyDescent="0.3">
      <c r="A16" s="145" t="s">
        <v>256</v>
      </c>
      <c r="B16" s="146"/>
      <c r="C16" s="146"/>
      <c r="D16" s="146"/>
      <c r="E16" s="146"/>
      <c r="F16" s="146"/>
      <c r="G16" s="146"/>
      <c r="H16" s="146"/>
      <c r="I16" s="146"/>
      <c r="J16" s="146"/>
      <c r="K16" s="146"/>
      <c r="L16" s="147"/>
    </row>
    <row r="17" spans="1:12" ht="67.5" customHeight="1" x14ac:dyDescent="0.3">
      <c r="A17" s="226" t="s">
        <v>52</v>
      </c>
      <c r="B17" s="226"/>
      <c r="C17" s="226"/>
      <c r="D17" s="226"/>
      <c r="E17" s="226"/>
      <c r="F17" s="226"/>
      <c r="G17" s="327" t="s">
        <v>407</v>
      </c>
      <c r="H17" s="328"/>
      <c r="I17" s="328"/>
      <c r="J17" s="328"/>
      <c r="K17" s="328"/>
      <c r="L17" s="329"/>
    </row>
    <row r="19" spans="1:12" ht="32.25" customHeight="1" x14ac:dyDescent="0.3">
      <c r="A19" s="139" t="s">
        <v>42</v>
      </c>
      <c r="B19" s="141" t="s">
        <v>12</v>
      </c>
      <c r="C19" s="142"/>
      <c r="D19" s="142"/>
      <c r="E19" s="142"/>
      <c r="F19" s="142"/>
      <c r="G19" s="142"/>
      <c r="H19" s="142"/>
      <c r="I19" s="142"/>
      <c r="J19" s="142"/>
      <c r="K19" s="142"/>
      <c r="L19" s="143"/>
    </row>
    <row r="20" spans="1:12" ht="57" customHeight="1" x14ac:dyDescent="0.3">
      <c r="A20" s="140"/>
      <c r="B20" s="21" t="s">
        <v>13</v>
      </c>
      <c r="C20" s="21" t="s">
        <v>96</v>
      </c>
      <c r="D20" s="21" t="s">
        <v>62</v>
      </c>
      <c r="E20" s="21" t="s">
        <v>65</v>
      </c>
      <c r="F20" s="21" t="s">
        <v>66</v>
      </c>
      <c r="G20" s="21" t="s">
        <v>67</v>
      </c>
      <c r="H20" s="23" t="s">
        <v>14</v>
      </c>
      <c r="I20" s="23" t="s">
        <v>33</v>
      </c>
      <c r="J20" s="23" t="s">
        <v>40</v>
      </c>
      <c r="K20" s="23" t="s">
        <v>15</v>
      </c>
      <c r="L20" s="21" t="s">
        <v>16</v>
      </c>
    </row>
    <row r="21" spans="1:12" ht="72" customHeight="1" x14ac:dyDescent="0.3">
      <c r="A21" s="253" t="s">
        <v>256</v>
      </c>
      <c r="B21" s="7" t="s">
        <v>257</v>
      </c>
      <c r="C21" s="58">
        <v>4000</v>
      </c>
      <c r="D21" s="58">
        <v>4500</v>
      </c>
      <c r="E21" s="58">
        <v>5000</v>
      </c>
      <c r="F21" s="58">
        <v>5000</v>
      </c>
      <c r="G21" s="58">
        <v>5000</v>
      </c>
      <c r="H21" s="5" t="s">
        <v>202</v>
      </c>
      <c r="I21" s="6">
        <v>0.1</v>
      </c>
      <c r="J21" s="294" t="s">
        <v>243</v>
      </c>
      <c r="K21" s="274" t="s">
        <v>221</v>
      </c>
      <c r="L21" s="274" t="s">
        <v>259</v>
      </c>
    </row>
    <row r="22" spans="1:12" ht="72" customHeight="1" x14ac:dyDescent="0.3">
      <c r="A22" s="326"/>
      <c r="B22" s="19" t="s">
        <v>258</v>
      </c>
      <c r="C22" s="36">
        <v>8000</v>
      </c>
      <c r="D22" s="36">
        <v>9000</v>
      </c>
      <c r="E22" s="36">
        <v>9000</v>
      </c>
      <c r="F22" s="36">
        <v>9500</v>
      </c>
      <c r="G22" s="36">
        <v>9500</v>
      </c>
      <c r="H22" s="12" t="s">
        <v>202</v>
      </c>
      <c r="I22" s="77">
        <v>0.1</v>
      </c>
      <c r="J22" s="295"/>
      <c r="K22" s="275"/>
      <c r="L22" s="275"/>
    </row>
  </sheetData>
  <mergeCells count="29">
    <mergeCell ref="G17:L17"/>
    <mergeCell ref="A5:G5"/>
    <mergeCell ref="H5:L5"/>
    <mergeCell ref="A6:I6"/>
    <mergeCell ref="J6:L6"/>
    <mergeCell ref="A7:L7"/>
    <mergeCell ref="B1:F1"/>
    <mergeCell ref="H2:L2"/>
    <mergeCell ref="A3:I3"/>
    <mergeCell ref="J3:L3"/>
    <mergeCell ref="A4:G4"/>
    <mergeCell ref="H4:L4"/>
    <mergeCell ref="A2:G2"/>
    <mergeCell ref="A21:A22"/>
    <mergeCell ref="J21:J22"/>
    <mergeCell ref="K21:K22"/>
    <mergeCell ref="L21:L22"/>
    <mergeCell ref="A8:L8"/>
    <mergeCell ref="A13:G13"/>
    <mergeCell ref="A14:G14"/>
    <mergeCell ref="A15:L15"/>
    <mergeCell ref="A9:L9"/>
    <mergeCell ref="A10:L10"/>
    <mergeCell ref="A11:G11"/>
    <mergeCell ref="A12:G12"/>
    <mergeCell ref="A16:L16"/>
    <mergeCell ref="A17:F17"/>
    <mergeCell ref="A19:A20"/>
    <mergeCell ref="B19:L19"/>
  </mergeCells>
  <phoneticPr fontId="19" type="noConversion"/>
  <printOptions horizontalCentered="1"/>
  <pageMargins left="0.23622047244094491" right="0.23622047244094491" top="0.35433070866141736" bottom="0.35433070866141736" header="0.31496062992125984" footer="0.31496062992125984"/>
  <pageSetup paperSize="9" scale="6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F8112-95A2-46A9-9ABB-074CEAD33604}">
  <dimension ref="A1:K32"/>
  <sheetViews>
    <sheetView view="pageBreakPreview" topLeftCell="A25" zoomScaleNormal="100" zoomScaleSheetLayoutView="100" workbookViewId="0">
      <selection activeCell="E27" sqref="E27:I27"/>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73</v>
      </c>
      <c r="G2" s="151"/>
      <c r="H2" s="151"/>
      <c r="I2" s="151"/>
      <c r="J2" s="25"/>
      <c r="K2" s="25"/>
    </row>
    <row r="3" spans="1:11" ht="30.6" customHeight="1" x14ac:dyDescent="0.3">
      <c r="A3" s="115" t="s">
        <v>19</v>
      </c>
      <c r="B3" s="115"/>
      <c r="C3" s="115"/>
      <c r="D3" s="115"/>
      <c r="E3" s="115"/>
      <c r="F3" s="115"/>
      <c r="G3" s="115"/>
      <c r="H3" s="164" t="s">
        <v>146</v>
      </c>
      <c r="I3" s="164"/>
      <c r="J3" s="27"/>
      <c r="K3" s="27"/>
    </row>
    <row r="4" spans="1:11" ht="48.75" customHeight="1" x14ac:dyDescent="0.3">
      <c r="A4" s="152" t="s">
        <v>20</v>
      </c>
      <c r="B4" s="152"/>
      <c r="C4" s="152"/>
      <c r="D4" s="152"/>
      <c r="E4" s="152"/>
      <c r="F4" s="151" t="s">
        <v>145</v>
      </c>
      <c r="G4" s="151"/>
      <c r="H4" s="151"/>
      <c r="I4" s="151"/>
      <c r="J4" s="25"/>
      <c r="K4" s="25"/>
    </row>
    <row r="5" spans="1:11" ht="34.15" customHeight="1" x14ac:dyDescent="0.3">
      <c r="A5" s="115" t="s">
        <v>21</v>
      </c>
      <c r="B5" s="115"/>
      <c r="C5" s="115"/>
      <c r="D5" s="151" t="s">
        <v>260</v>
      </c>
      <c r="E5" s="151"/>
      <c r="F5" s="151"/>
      <c r="G5" s="151"/>
      <c r="H5" s="151"/>
      <c r="I5" s="151"/>
      <c r="J5" s="28"/>
      <c r="K5" s="28"/>
    </row>
    <row r="6" spans="1:11" ht="34.15" customHeight="1" x14ac:dyDescent="0.3">
      <c r="A6" s="115" t="s">
        <v>24</v>
      </c>
      <c r="B6" s="115"/>
      <c r="C6" s="115"/>
      <c r="D6" s="115"/>
      <c r="E6" s="115"/>
      <c r="F6" s="115"/>
      <c r="G6" s="115"/>
      <c r="H6" s="187" t="s">
        <v>152</v>
      </c>
      <c r="I6" s="180"/>
      <c r="J6" s="32"/>
      <c r="K6" s="32"/>
    </row>
    <row r="7" spans="1:11" ht="30.75" customHeight="1" x14ac:dyDescent="0.3">
      <c r="A7" s="127" t="s">
        <v>83</v>
      </c>
      <c r="B7" s="128"/>
      <c r="C7" s="128"/>
      <c r="D7" s="128"/>
      <c r="E7" s="128"/>
      <c r="F7" s="128"/>
      <c r="G7" s="128"/>
      <c r="H7" s="129"/>
      <c r="I7" s="42">
        <f>I19</f>
        <v>5000</v>
      </c>
      <c r="J7" s="34"/>
      <c r="K7" s="34"/>
    </row>
    <row r="8" spans="1:11" ht="28.5" hidden="1" customHeight="1" x14ac:dyDescent="0.3">
      <c r="A8" s="127" t="s">
        <v>85</v>
      </c>
      <c r="B8" s="128"/>
      <c r="C8" s="128"/>
      <c r="D8" s="128"/>
      <c r="E8" s="128"/>
      <c r="F8" s="128"/>
      <c r="G8" s="128"/>
      <c r="H8" s="129"/>
      <c r="I8" s="38">
        <f>I19-I7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5000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261</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159" customHeight="1" x14ac:dyDescent="0.3">
      <c r="A15" s="116" t="s">
        <v>341</v>
      </c>
      <c r="B15" s="116"/>
      <c r="C15" s="116"/>
      <c r="D15" s="116"/>
      <c r="E15" s="116"/>
      <c r="F15" s="116"/>
      <c r="G15" s="116"/>
      <c r="H15" s="116"/>
      <c r="I15" s="116"/>
      <c r="J15" s="30"/>
      <c r="K15" s="30"/>
    </row>
    <row r="16" spans="1:11" ht="27.75" customHeight="1" x14ac:dyDescent="0.3">
      <c r="A16" s="152" t="s">
        <v>3</v>
      </c>
      <c r="B16" s="152"/>
      <c r="C16" s="152"/>
      <c r="D16" s="152"/>
      <c r="E16" s="152"/>
      <c r="F16" s="152"/>
      <c r="G16" s="137" t="s">
        <v>31</v>
      </c>
      <c r="H16" s="137"/>
      <c r="I16" s="137"/>
    </row>
    <row r="17" spans="1:9" ht="37.5" customHeight="1" x14ac:dyDescent="0.3">
      <c r="A17" s="152"/>
      <c r="B17" s="152"/>
      <c r="C17" s="152"/>
      <c r="D17" s="152"/>
      <c r="E17" s="152"/>
      <c r="F17" s="152"/>
      <c r="G17" s="48" t="s">
        <v>26</v>
      </c>
      <c r="H17" s="47" t="s">
        <v>39</v>
      </c>
      <c r="I17" s="47" t="s">
        <v>27</v>
      </c>
    </row>
    <row r="18" spans="1:9" ht="33.75" customHeight="1" x14ac:dyDescent="0.3">
      <c r="A18" s="165" t="s">
        <v>100</v>
      </c>
      <c r="B18" s="165"/>
      <c r="C18" s="165"/>
      <c r="D18" s="165"/>
      <c r="E18" s="165"/>
      <c r="F18" s="165"/>
      <c r="G18" s="20">
        <v>1</v>
      </c>
      <c r="H18" s="10">
        <v>5000</v>
      </c>
      <c r="I18" s="10">
        <f>H18*G18</f>
        <v>5000</v>
      </c>
    </row>
    <row r="19" spans="1:9" ht="29.25" customHeight="1" x14ac:dyDescent="0.3">
      <c r="A19" s="124" t="s">
        <v>51</v>
      </c>
      <c r="B19" s="125"/>
      <c r="C19" s="125"/>
      <c r="D19" s="125"/>
      <c r="E19" s="125"/>
      <c r="F19" s="126"/>
      <c r="G19" s="39"/>
      <c r="H19" s="39"/>
      <c r="I19" s="35">
        <f>SUM(I18)</f>
        <v>5000</v>
      </c>
    </row>
    <row r="20" spans="1:9" ht="32.450000000000003" customHeight="1" x14ac:dyDescent="0.3">
      <c r="A20" s="127" t="s">
        <v>28</v>
      </c>
      <c r="B20" s="128"/>
      <c r="C20" s="128"/>
      <c r="D20" s="128"/>
      <c r="E20" s="128"/>
      <c r="F20" s="128"/>
      <c r="G20" s="128"/>
      <c r="H20" s="128"/>
      <c r="I20" s="129"/>
    </row>
    <row r="21" spans="1:9" ht="33.75" customHeight="1" x14ac:dyDescent="0.3">
      <c r="A21" s="152" t="s">
        <v>3</v>
      </c>
      <c r="B21" s="152"/>
      <c r="C21" s="152"/>
      <c r="D21" s="152"/>
      <c r="E21" s="152"/>
      <c r="F21" s="16" t="s">
        <v>38</v>
      </c>
      <c r="G21" s="16" t="s">
        <v>35</v>
      </c>
      <c r="H21" s="16" t="s">
        <v>36</v>
      </c>
      <c r="I21" s="16" t="s">
        <v>37</v>
      </c>
    </row>
    <row r="22" spans="1:9" ht="34.5" customHeight="1" x14ac:dyDescent="0.3">
      <c r="A22" s="182" t="str">
        <f>F4</f>
        <v>აგრო-სასურსათო პროდუქციის ადგილობრივი და საერთაშორისო გამოფენა-გაყიდვებში მონაწილეობა</v>
      </c>
      <c r="B22" s="182"/>
      <c r="C22" s="182"/>
      <c r="D22" s="182"/>
      <c r="E22" s="182"/>
      <c r="F22" s="19" t="s">
        <v>193</v>
      </c>
      <c r="G22" s="2" t="s">
        <v>193</v>
      </c>
      <c r="H22" s="2" t="s">
        <v>34</v>
      </c>
      <c r="I22" s="2" t="s">
        <v>193</v>
      </c>
    </row>
    <row r="23" spans="1:9" ht="33.75" customHeight="1" x14ac:dyDescent="0.3">
      <c r="A23" s="115" t="s">
        <v>29</v>
      </c>
      <c r="B23" s="115"/>
      <c r="C23" s="115"/>
      <c r="D23" s="115"/>
      <c r="E23" s="115"/>
      <c r="F23" s="115"/>
      <c r="G23" s="115"/>
      <c r="H23" s="115"/>
      <c r="I23" s="115"/>
    </row>
    <row r="24" spans="1:9" ht="29.25" customHeight="1" x14ac:dyDescent="0.3">
      <c r="A24" s="117" t="s">
        <v>327</v>
      </c>
      <c r="B24" s="117"/>
      <c r="C24" s="117"/>
      <c r="D24" s="117"/>
      <c r="E24" s="117"/>
      <c r="F24" s="117"/>
      <c r="G24" s="117"/>
      <c r="H24" s="117"/>
      <c r="I24" s="117"/>
    </row>
    <row r="25" spans="1:9" ht="41.25" customHeight="1" x14ac:dyDescent="0.3">
      <c r="A25" s="261" t="str">
        <f>A21</f>
        <v>დასახელება</v>
      </c>
      <c r="B25" s="262"/>
      <c r="C25" s="262"/>
      <c r="D25" s="263"/>
      <c r="E25" s="15" t="s">
        <v>155</v>
      </c>
      <c r="F25" s="15" t="s">
        <v>156</v>
      </c>
      <c r="G25" s="15" t="s">
        <v>157</v>
      </c>
      <c r="H25" s="15" t="s">
        <v>158</v>
      </c>
      <c r="I25" s="15" t="s">
        <v>159</v>
      </c>
    </row>
    <row r="26" spans="1:9" ht="45.75" customHeight="1" x14ac:dyDescent="0.3">
      <c r="A26" s="261" t="str">
        <f>A22</f>
        <v>აგრო-სასურსათო პროდუქციის ადგილობრივი და საერთაშორისო გამოფენა-გაყიდვებში მონაწილეობა</v>
      </c>
      <c r="B26" s="262"/>
      <c r="C26" s="262"/>
      <c r="D26" s="263"/>
      <c r="E26" s="2">
        <v>5000</v>
      </c>
      <c r="F26" s="2">
        <f>I19</f>
        <v>5000</v>
      </c>
      <c r="G26" s="2">
        <v>6000</v>
      </c>
      <c r="H26" s="2">
        <v>8000</v>
      </c>
      <c r="I26" s="2">
        <v>9000</v>
      </c>
    </row>
    <row r="27" spans="1:9" ht="54" customHeight="1" x14ac:dyDescent="0.3">
      <c r="A27" s="167" t="s">
        <v>53</v>
      </c>
      <c r="B27" s="167"/>
      <c r="C27" s="167"/>
      <c r="D27" s="167"/>
      <c r="E27" s="330" t="s">
        <v>408</v>
      </c>
      <c r="F27" s="331"/>
      <c r="G27" s="331"/>
      <c r="H27" s="331"/>
      <c r="I27" s="332"/>
    </row>
    <row r="29" spans="1:9" ht="40.5" customHeight="1" x14ac:dyDescent="0.3">
      <c r="A29" s="16" t="s">
        <v>46</v>
      </c>
      <c r="B29" s="152" t="s">
        <v>30</v>
      </c>
      <c r="C29" s="152"/>
      <c r="D29" s="152"/>
      <c r="E29" s="152"/>
      <c r="F29" s="152"/>
      <c r="G29" s="152"/>
      <c r="H29" s="152"/>
      <c r="I29" s="152"/>
    </row>
    <row r="30" spans="1:9" ht="55.5" customHeight="1" x14ac:dyDescent="0.3">
      <c r="A30" s="181" t="s">
        <v>328</v>
      </c>
      <c r="B30" s="15" t="s">
        <v>13</v>
      </c>
      <c r="C30" s="15" t="s">
        <v>90</v>
      </c>
      <c r="D30" s="15" t="s">
        <v>91</v>
      </c>
      <c r="E30" s="15" t="s">
        <v>14</v>
      </c>
      <c r="F30" s="15" t="s">
        <v>33</v>
      </c>
      <c r="G30" s="15" t="s">
        <v>40</v>
      </c>
      <c r="H30" s="15" t="s">
        <v>15</v>
      </c>
      <c r="I30" s="80" t="s">
        <v>16</v>
      </c>
    </row>
    <row r="31" spans="1:9" ht="102.75" customHeight="1" x14ac:dyDescent="0.3">
      <c r="A31" s="181"/>
      <c r="B31" s="7" t="s">
        <v>262</v>
      </c>
      <c r="C31" s="7">
        <v>0</v>
      </c>
      <c r="D31" s="7">
        <v>6000</v>
      </c>
      <c r="E31" s="7" t="s">
        <v>202</v>
      </c>
      <c r="F31" s="11">
        <v>0.1</v>
      </c>
      <c r="G31" s="78" t="s">
        <v>263</v>
      </c>
      <c r="H31" s="79" t="s">
        <v>221</v>
      </c>
      <c r="I31" s="74" t="s">
        <v>259</v>
      </c>
    </row>
    <row r="32" spans="1:9" x14ac:dyDescent="0.3">
      <c r="I32" s="81"/>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A6:G6"/>
    <mergeCell ref="H6:I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8181-3092-4332-8CA0-4EDA2C80C655}">
  <dimension ref="A1:K32"/>
  <sheetViews>
    <sheetView view="pageBreakPreview" topLeftCell="A25" zoomScaleNormal="100" zoomScaleSheetLayoutView="100" workbookViewId="0">
      <selection activeCell="E27" sqref="E27:I27"/>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73</v>
      </c>
      <c r="G2" s="151"/>
      <c r="H2" s="151"/>
      <c r="I2" s="151"/>
      <c r="J2" s="25"/>
      <c r="K2" s="25"/>
    </row>
    <row r="3" spans="1:11" ht="30.6" customHeight="1" x14ac:dyDescent="0.3">
      <c r="A3" s="115" t="s">
        <v>19</v>
      </c>
      <c r="B3" s="115"/>
      <c r="C3" s="115"/>
      <c r="D3" s="115"/>
      <c r="E3" s="115"/>
      <c r="F3" s="115"/>
      <c r="G3" s="115"/>
      <c r="H3" s="164" t="s">
        <v>134</v>
      </c>
      <c r="I3" s="164"/>
      <c r="J3" s="27"/>
      <c r="K3" s="27"/>
    </row>
    <row r="4" spans="1:11" ht="51" customHeight="1" x14ac:dyDescent="0.3">
      <c r="A4" s="152" t="s">
        <v>20</v>
      </c>
      <c r="B4" s="152"/>
      <c r="C4" s="152"/>
      <c r="D4" s="152"/>
      <c r="E4" s="152"/>
      <c r="F4" s="333" t="s">
        <v>339</v>
      </c>
      <c r="G4" s="333"/>
      <c r="H4" s="333"/>
      <c r="I4" s="333"/>
      <c r="J4" s="25"/>
      <c r="K4" s="25"/>
    </row>
    <row r="5" spans="1:11" ht="34.15" customHeight="1" x14ac:dyDescent="0.3">
      <c r="A5" s="115" t="s">
        <v>21</v>
      </c>
      <c r="B5" s="115"/>
      <c r="C5" s="115"/>
      <c r="D5" s="151" t="s">
        <v>260</v>
      </c>
      <c r="E5" s="151"/>
      <c r="F5" s="151"/>
      <c r="G5" s="151"/>
      <c r="H5" s="151"/>
      <c r="I5" s="151"/>
      <c r="J5" s="28"/>
      <c r="K5" s="28"/>
    </row>
    <row r="6" spans="1:11" ht="34.15" customHeight="1" x14ac:dyDescent="0.3">
      <c r="A6" s="115" t="s">
        <v>24</v>
      </c>
      <c r="B6" s="115"/>
      <c r="C6" s="115"/>
      <c r="D6" s="115"/>
      <c r="E6" s="115"/>
      <c r="F6" s="115"/>
      <c r="G6" s="115"/>
      <c r="H6" s="187" t="s">
        <v>152</v>
      </c>
      <c r="I6" s="180"/>
      <c r="J6" s="32"/>
      <c r="K6" s="32"/>
    </row>
    <row r="7" spans="1:11" ht="30.75" customHeight="1" x14ac:dyDescent="0.3">
      <c r="A7" s="127" t="s">
        <v>83</v>
      </c>
      <c r="B7" s="128"/>
      <c r="C7" s="128"/>
      <c r="D7" s="128"/>
      <c r="E7" s="128"/>
      <c r="F7" s="128"/>
      <c r="G7" s="128"/>
      <c r="H7" s="129"/>
      <c r="I7" s="42">
        <f>I19</f>
        <v>8000</v>
      </c>
      <c r="J7" s="34"/>
      <c r="K7" s="34"/>
    </row>
    <row r="8" spans="1:11" ht="28.5" hidden="1" customHeight="1" x14ac:dyDescent="0.3">
      <c r="A8" s="127" t="s">
        <v>85</v>
      </c>
      <c r="B8" s="128"/>
      <c r="C8" s="128"/>
      <c r="D8" s="128"/>
      <c r="E8" s="128"/>
      <c r="F8" s="128"/>
      <c r="G8" s="128"/>
      <c r="H8" s="129"/>
      <c r="I8" s="38">
        <f>I19-I7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8000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264</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154.5" customHeight="1" x14ac:dyDescent="0.3">
      <c r="A15" s="116" t="s">
        <v>265</v>
      </c>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0.5" customHeight="1" x14ac:dyDescent="0.3">
      <c r="A17" s="152"/>
      <c r="B17" s="152"/>
      <c r="C17" s="152"/>
      <c r="D17" s="152"/>
      <c r="E17" s="152"/>
      <c r="F17" s="152"/>
      <c r="G17" s="48" t="s">
        <v>26</v>
      </c>
      <c r="H17" s="47" t="s">
        <v>39</v>
      </c>
      <c r="I17" s="47" t="s">
        <v>27</v>
      </c>
    </row>
    <row r="18" spans="1:9" ht="33.75" customHeight="1" x14ac:dyDescent="0.3">
      <c r="A18" s="165" t="s">
        <v>100</v>
      </c>
      <c r="B18" s="165"/>
      <c r="C18" s="165"/>
      <c r="D18" s="165"/>
      <c r="E18" s="165"/>
      <c r="F18" s="165"/>
      <c r="G18" s="20">
        <v>1</v>
      </c>
      <c r="H18" s="10">
        <v>8000</v>
      </c>
      <c r="I18" s="10">
        <f>H18*G18</f>
        <v>8000</v>
      </c>
    </row>
    <row r="19" spans="1:9" ht="29.25" customHeight="1" x14ac:dyDescent="0.3">
      <c r="A19" s="124" t="s">
        <v>51</v>
      </c>
      <c r="B19" s="125"/>
      <c r="C19" s="125"/>
      <c r="D19" s="125"/>
      <c r="E19" s="125"/>
      <c r="F19" s="126"/>
      <c r="G19" s="39"/>
      <c r="H19" s="39"/>
      <c r="I19" s="35">
        <f>SUM(I18)</f>
        <v>8000</v>
      </c>
    </row>
    <row r="20" spans="1:9" ht="32.450000000000003" customHeight="1" x14ac:dyDescent="0.3">
      <c r="A20" s="334" t="s">
        <v>28</v>
      </c>
      <c r="B20" s="335"/>
      <c r="C20" s="335"/>
      <c r="D20" s="335"/>
      <c r="E20" s="335"/>
      <c r="F20" s="335"/>
      <c r="G20" s="335"/>
      <c r="H20" s="335"/>
      <c r="I20" s="336"/>
    </row>
    <row r="21" spans="1:9" ht="33.75" customHeight="1" x14ac:dyDescent="0.3">
      <c r="A21" s="152" t="s">
        <v>3</v>
      </c>
      <c r="B21" s="152"/>
      <c r="C21" s="152"/>
      <c r="D21" s="152"/>
      <c r="E21" s="152"/>
      <c r="F21" s="16" t="s">
        <v>38</v>
      </c>
      <c r="G21" s="16" t="s">
        <v>35</v>
      </c>
      <c r="H21" s="16" t="s">
        <v>36</v>
      </c>
      <c r="I21" s="16" t="s">
        <v>37</v>
      </c>
    </row>
    <row r="22" spans="1:9" ht="34.5" customHeight="1" x14ac:dyDescent="0.3">
      <c r="A22" s="339" t="str">
        <f>F4</f>
        <v>მუნიციპალიტეტის ტერიტორიაზე ფერმერთა საკუთრებაში არსებული პირუტყვის ვაქცინაცია</v>
      </c>
      <c r="B22" s="339"/>
      <c r="C22" s="339"/>
      <c r="D22" s="339"/>
      <c r="E22" s="339"/>
      <c r="F22" s="19" t="s">
        <v>34</v>
      </c>
      <c r="G22" s="2" t="s">
        <v>193</v>
      </c>
      <c r="H22" s="2" t="s">
        <v>193</v>
      </c>
      <c r="I22" s="2" t="s">
        <v>193</v>
      </c>
    </row>
    <row r="23" spans="1:9" ht="33.75" customHeight="1" x14ac:dyDescent="0.3">
      <c r="A23" s="115" t="s">
        <v>29</v>
      </c>
      <c r="B23" s="115"/>
      <c r="C23" s="115"/>
      <c r="D23" s="115"/>
      <c r="E23" s="115"/>
      <c r="F23" s="115"/>
      <c r="G23" s="115"/>
      <c r="H23" s="115"/>
      <c r="I23" s="115"/>
    </row>
    <row r="24" spans="1:9" ht="37.5" customHeight="1" x14ac:dyDescent="0.3">
      <c r="A24" s="340" t="s">
        <v>266</v>
      </c>
      <c r="B24" s="340"/>
      <c r="C24" s="340"/>
      <c r="D24" s="340"/>
      <c r="E24" s="340"/>
      <c r="F24" s="340"/>
      <c r="G24" s="340"/>
      <c r="H24" s="340"/>
      <c r="I24" s="340"/>
    </row>
    <row r="25" spans="1:9" ht="45.75" customHeight="1" x14ac:dyDescent="0.3">
      <c r="A25" s="296" t="str">
        <f>A21</f>
        <v>დასახელება</v>
      </c>
      <c r="B25" s="297"/>
      <c r="C25" s="297"/>
      <c r="D25" s="298"/>
      <c r="E25" s="15" t="s">
        <v>155</v>
      </c>
      <c r="F25" s="15" t="s">
        <v>156</v>
      </c>
      <c r="G25" s="15" t="s">
        <v>157</v>
      </c>
      <c r="H25" s="15" t="s">
        <v>158</v>
      </c>
      <c r="I25" s="15" t="s">
        <v>159</v>
      </c>
    </row>
    <row r="26" spans="1:9" ht="45.75" customHeight="1" x14ac:dyDescent="0.3">
      <c r="A26" s="341" t="str">
        <f>F4</f>
        <v>მუნიციპალიტეტის ტერიტორიაზე ფერმერთა საკუთრებაში არსებული პირუტყვის ვაქცინაცია</v>
      </c>
      <c r="B26" s="342"/>
      <c r="C26" s="342"/>
      <c r="D26" s="343"/>
      <c r="E26" s="2">
        <v>0</v>
      </c>
      <c r="F26" s="2">
        <v>8000</v>
      </c>
      <c r="G26" s="2">
        <v>10000</v>
      </c>
      <c r="H26" s="2">
        <v>12000</v>
      </c>
      <c r="I26" s="2">
        <v>14000</v>
      </c>
    </row>
    <row r="27" spans="1:9" ht="48" customHeight="1" x14ac:dyDescent="0.3">
      <c r="A27" s="167" t="s">
        <v>53</v>
      </c>
      <c r="B27" s="167"/>
      <c r="C27" s="167"/>
      <c r="D27" s="167"/>
      <c r="E27" s="299" t="s">
        <v>410</v>
      </c>
      <c r="F27" s="300"/>
      <c r="G27" s="300"/>
      <c r="H27" s="300"/>
      <c r="I27" s="301"/>
    </row>
    <row r="29" spans="1:9" ht="50.25" customHeight="1" x14ac:dyDescent="0.3">
      <c r="A29" s="16" t="s">
        <v>46</v>
      </c>
      <c r="B29" s="152" t="s">
        <v>30</v>
      </c>
      <c r="C29" s="152"/>
      <c r="D29" s="152"/>
      <c r="E29" s="152"/>
      <c r="F29" s="152"/>
      <c r="G29" s="152"/>
      <c r="H29" s="152"/>
      <c r="I29" s="152"/>
    </row>
    <row r="30" spans="1:9" ht="55.5" customHeight="1" x14ac:dyDescent="0.3">
      <c r="A30" s="337" t="s">
        <v>409</v>
      </c>
      <c r="B30" s="15" t="s">
        <v>13</v>
      </c>
      <c r="C30" s="15" t="s">
        <v>90</v>
      </c>
      <c r="D30" s="15" t="s">
        <v>91</v>
      </c>
      <c r="E30" s="15" t="s">
        <v>14</v>
      </c>
      <c r="F30" s="15" t="s">
        <v>33</v>
      </c>
      <c r="G30" s="15" t="s">
        <v>40</v>
      </c>
      <c r="H30" s="15" t="s">
        <v>15</v>
      </c>
      <c r="I30" s="15" t="s">
        <v>16</v>
      </c>
    </row>
    <row r="31" spans="1:9" ht="102.75" customHeight="1" x14ac:dyDescent="0.3">
      <c r="A31" s="338"/>
      <c r="B31" s="7" t="s">
        <v>258</v>
      </c>
      <c r="C31" s="7">
        <v>0</v>
      </c>
      <c r="D31" s="7">
        <v>8000</v>
      </c>
      <c r="E31" s="7" t="s">
        <v>202</v>
      </c>
      <c r="F31" s="11">
        <v>0.1</v>
      </c>
      <c r="G31" s="78" t="s">
        <v>263</v>
      </c>
      <c r="H31" s="79" t="s">
        <v>221</v>
      </c>
      <c r="I31" s="74" t="s">
        <v>259</v>
      </c>
    </row>
    <row r="32" spans="1:9" ht="75" x14ac:dyDescent="0.3">
      <c r="A32" s="338"/>
      <c r="B32" s="84" t="s">
        <v>329</v>
      </c>
      <c r="C32" s="84">
        <v>0</v>
      </c>
      <c r="D32" s="84" t="s">
        <v>340</v>
      </c>
      <c r="E32" s="7" t="s">
        <v>202</v>
      </c>
      <c r="F32" s="11">
        <v>0.1</v>
      </c>
      <c r="G32" s="78" t="s">
        <v>263</v>
      </c>
      <c r="H32" s="79" t="s">
        <v>221</v>
      </c>
      <c r="I32" s="74" t="s">
        <v>259</v>
      </c>
    </row>
  </sheetData>
  <mergeCells count="35">
    <mergeCell ref="A30:A32"/>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78F3-4F65-42C4-8EAB-CF60096000F3}">
  <sheetPr>
    <tabColor rgb="FF92D050"/>
  </sheetPr>
  <dimension ref="A1:K32"/>
  <sheetViews>
    <sheetView view="pageBreakPreview" topLeftCell="A6" zoomScaleNormal="100" zoomScaleSheetLayoutView="100" workbookViewId="0">
      <selection activeCell="L22" sqref="L2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78</v>
      </c>
      <c r="G2" s="151"/>
      <c r="H2" s="151"/>
      <c r="I2" s="151"/>
      <c r="J2" s="25"/>
      <c r="K2" s="25"/>
    </row>
    <row r="3" spans="1:11" ht="30.6" customHeight="1" x14ac:dyDescent="0.3">
      <c r="A3" s="115" t="s">
        <v>5</v>
      </c>
      <c r="B3" s="115"/>
      <c r="C3" s="115"/>
      <c r="D3" s="115"/>
      <c r="E3" s="115"/>
      <c r="F3" s="115"/>
      <c r="G3" s="115"/>
      <c r="H3" s="164" t="s">
        <v>95</v>
      </c>
      <c r="I3" s="164"/>
      <c r="J3" s="27"/>
      <c r="K3" s="27"/>
    </row>
    <row r="4" spans="1:11" ht="32.450000000000003" customHeight="1" x14ac:dyDescent="0.3">
      <c r="A4" s="115" t="s">
        <v>6</v>
      </c>
      <c r="B4" s="115"/>
      <c r="C4" s="115"/>
      <c r="D4" s="115"/>
      <c r="E4" s="115"/>
      <c r="F4" s="151"/>
      <c r="G4" s="151"/>
      <c r="H4" s="151"/>
      <c r="I4" s="151"/>
      <c r="J4" s="25"/>
      <c r="K4" s="25"/>
    </row>
    <row r="5" spans="1:11" ht="34.15" customHeight="1" x14ac:dyDescent="0.3">
      <c r="A5" s="115" t="s">
        <v>7</v>
      </c>
      <c r="B5" s="115"/>
      <c r="C5" s="115"/>
      <c r="D5" s="153" t="s">
        <v>61</v>
      </c>
      <c r="E5" s="153"/>
      <c r="F5" s="153"/>
      <c r="G5" s="153"/>
      <c r="H5" s="153"/>
      <c r="I5" s="153"/>
      <c r="J5" s="28"/>
      <c r="K5" s="28"/>
    </row>
    <row r="6" spans="1:11" ht="34.15" customHeight="1" x14ac:dyDescent="0.3">
      <c r="A6" s="127" t="s">
        <v>290</v>
      </c>
      <c r="B6" s="128"/>
      <c r="C6" s="128"/>
      <c r="D6" s="128"/>
      <c r="E6" s="128"/>
      <c r="F6" s="128"/>
      <c r="G6" s="128"/>
      <c r="H6" s="187" t="s">
        <v>152</v>
      </c>
      <c r="I6" s="180"/>
      <c r="J6" s="32"/>
      <c r="K6" s="32"/>
    </row>
    <row r="7" spans="1:11" ht="30.75" hidden="1" customHeight="1" x14ac:dyDescent="0.3">
      <c r="A7" s="127" t="s">
        <v>83</v>
      </c>
      <c r="B7" s="128"/>
      <c r="C7" s="128"/>
      <c r="D7" s="128"/>
      <c r="E7" s="128"/>
      <c r="F7" s="128"/>
      <c r="G7" s="128"/>
      <c r="H7" s="129"/>
      <c r="I7" s="42">
        <v>0</v>
      </c>
      <c r="J7" s="34"/>
      <c r="K7" s="34"/>
    </row>
    <row r="8" spans="1:11" ht="28.5" hidden="1" customHeight="1" x14ac:dyDescent="0.3">
      <c r="A8" s="127" t="s">
        <v>85</v>
      </c>
      <c r="B8" s="128"/>
      <c r="C8" s="128"/>
      <c r="D8" s="128"/>
      <c r="E8" s="128"/>
      <c r="F8" s="128"/>
      <c r="G8" s="128"/>
      <c r="H8" s="129"/>
      <c r="I8" s="38">
        <f>I19-I7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291</v>
      </c>
      <c r="B11" s="155"/>
      <c r="C11" s="155"/>
      <c r="D11" s="155"/>
      <c r="E11" s="155"/>
      <c r="F11" s="155"/>
      <c r="G11" s="155"/>
      <c r="H11" s="156"/>
      <c r="I11" s="40">
        <f>SUM(I7:J10)</f>
        <v>0</v>
      </c>
      <c r="J11" s="31"/>
      <c r="K11" s="31"/>
    </row>
    <row r="12" spans="1:11" ht="27.75" customHeight="1" x14ac:dyDescent="0.3">
      <c r="A12" s="115" t="s">
        <v>9</v>
      </c>
      <c r="B12" s="115"/>
      <c r="C12" s="115"/>
      <c r="D12" s="115"/>
      <c r="E12" s="115"/>
      <c r="F12" s="115"/>
      <c r="G12" s="115"/>
      <c r="H12" s="115"/>
      <c r="I12" s="115"/>
      <c r="J12" s="26"/>
      <c r="K12" s="26"/>
    </row>
    <row r="13" spans="1:11" ht="36" customHeight="1" x14ac:dyDescent="0.3">
      <c r="A13" s="116"/>
      <c r="B13" s="116"/>
      <c r="C13" s="116"/>
      <c r="D13" s="116"/>
      <c r="E13" s="116"/>
      <c r="F13" s="116"/>
      <c r="G13" s="116"/>
      <c r="H13" s="116"/>
      <c r="I13" s="116"/>
      <c r="J13" s="29"/>
      <c r="K13" s="29"/>
    </row>
    <row r="14" spans="1:11" ht="34.5" customHeight="1" x14ac:dyDescent="0.3">
      <c r="A14" s="115" t="s">
        <v>10</v>
      </c>
      <c r="B14" s="115"/>
      <c r="C14" s="115"/>
      <c r="D14" s="115"/>
      <c r="E14" s="115"/>
      <c r="F14" s="115"/>
      <c r="G14" s="115"/>
      <c r="H14" s="115"/>
      <c r="I14" s="115"/>
      <c r="J14" s="26"/>
      <c r="K14" s="26"/>
    </row>
    <row r="15" spans="1:11" ht="57" customHeight="1" x14ac:dyDescent="0.3">
      <c r="A15" s="116"/>
      <c r="B15" s="116"/>
      <c r="C15" s="116"/>
      <c r="D15" s="116"/>
      <c r="E15" s="116"/>
      <c r="F15" s="116"/>
      <c r="G15" s="116"/>
      <c r="H15" s="116"/>
      <c r="I15" s="116"/>
      <c r="J15" s="30"/>
      <c r="K15" s="30"/>
    </row>
    <row r="16" spans="1:11" ht="27.75" customHeight="1" x14ac:dyDescent="0.3">
      <c r="A16" s="152" t="s">
        <v>3</v>
      </c>
      <c r="B16" s="152"/>
      <c r="C16" s="152"/>
      <c r="D16" s="152"/>
      <c r="E16" s="152"/>
      <c r="F16" s="152"/>
      <c r="G16" s="137" t="s">
        <v>31</v>
      </c>
      <c r="H16" s="137"/>
      <c r="I16" s="137"/>
    </row>
    <row r="17" spans="1:11" ht="37.5" customHeight="1" x14ac:dyDescent="0.3">
      <c r="A17" s="152"/>
      <c r="B17" s="152"/>
      <c r="C17" s="152"/>
      <c r="D17" s="152"/>
      <c r="E17" s="152"/>
      <c r="F17" s="152"/>
      <c r="G17" s="48" t="s">
        <v>26</v>
      </c>
      <c r="H17" s="47" t="s">
        <v>39</v>
      </c>
      <c r="I17" s="47" t="s">
        <v>27</v>
      </c>
    </row>
    <row r="18" spans="1:11" ht="33.75" customHeight="1" x14ac:dyDescent="0.3">
      <c r="A18" s="165" t="s">
        <v>99</v>
      </c>
      <c r="B18" s="165"/>
      <c r="C18" s="165"/>
      <c r="D18" s="165"/>
      <c r="E18" s="165"/>
      <c r="F18" s="165"/>
      <c r="G18" s="20"/>
      <c r="H18" s="10"/>
      <c r="I18" s="10">
        <f>H18*G18</f>
        <v>0</v>
      </c>
    </row>
    <row r="19" spans="1:11" ht="29.25" customHeight="1" x14ac:dyDescent="0.3">
      <c r="A19" s="124" t="s">
        <v>51</v>
      </c>
      <c r="B19" s="125"/>
      <c r="C19" s="125"/>
      <c r="D19" s="125"/>
      <c r="E19" s="125"/>
      <c r="F19" s="126"/>
      <c r="G19" s="39"/>
      <c r="H19" s="39"/>
      <c r="I19" s="35">
        <f>SUM(I18)</f>
        <v>0</v>
      </c>
    </row>
    <row r="20" spans="1:11" ht="32.450000000000003" customHeight="1" x14ac:dyDescent="0.3">
      <c r="A20" s="115" t="s">
        <v>292</v>
      </c>
      <c r="B20" s="115"/>
      <c r="C20" s="115"/>
      <c r="D20" s="115"/>
      <c r="E20" s="115"/>
      <c r="F20" s="115"/>
      <c r="G20" s="17"/>
      <c r="H20" s="17"/>
      <c r="I20" s="17"/>
    </row>
    <row r="21" spans="1:11" ht="33.75" customHeight="1" x14ac:dyDescent="0.3">
      <c r="A21" s="152" t="s">
        <v>3</v>
      </c>
      <c r="B21" s="152"/>
      <c r="C21" s="152"/>
      <c r="D21" s="152"/>
      <c r="E21" s="152"/>
      <c r="F21" s="16" t="s">
        <v>38</v>
      </c>
      <c r="G21" s="16" t="s">
        <v>35</v>
      </c>
      <c r="H21" s="16" t="s">
        <v>36</v>
      </c>
      <c r="I21" s="16" t="s">
        <v>37</v>
      </c>
    </row>
    <row r="22" spans="1:11" ht="34.5" customHeight="1" x14ac:dyDescent="0.3">
      <c r="A22" s="182">
        <f>F4</f>
        <v>0</v>
      </c>
      <c r="B22" s="182"/>
      <c r="C22" s="182"/>
      <c r="D22" s="182"/>
      <c r="E22" s="182"/>
      <c r="F22" s="19"/>
      <c r="G22" s="2"/>
      <c r="H22" s="2"/>
      <c r="I22" s="2"/>
    </row>
    <row r="23" spans="1:11" ht="33.75" customHeight="1" x14ac:dyDescent="0.3">
      <c r="A23" s="115" t="s">
        <v>11</v>
      </c>
      <c r="B23" s="115"/>
      <c r="C23" s="115"/>
      <c r="D23" s="115"/>
      <c r="E23" s="115"/>
      <c r="F23" s="115"/>
      <c r="G23" s="115"/>
      <c r="H23" s="115"/>
      <c r="I23" s="115"/>
    </row>
    <row r="24" spans="1:11" ht="45.75" customHeight="1" x14ac:dyDescent="0.3">
      <c r="A24" s="116" t="s">
        <v>86</v>
      </c>
      <c r="B24" s="116"/>
      <c r="C24" s="116"/>
      <c r="D24" s="116"/>
      <c r="E24" s="116"/>
      <c r="F24" s="116"/>
      <c r="G24" s="116"/>
      <c r="H24" s="116"/>
      <c r="I24" s="116"/>
    </row>
    <row r="25" spans="1:11" ht="45.75" customHeight="1" x14ac:dyDescent="0.3">
      <c r="A25" s="172" t="str">
        <f>A16</f>
        <v>დასახელება</v>
      </c>
      <c r="B25" s="173"/>
      <c r="C25" s="173"/>
      <c r="D25" s="174"/>
      <c r="E25" s="15" t="s">
        <v>155</v>
      </c>
      <c r="F25" s="15" t="s">
        <v>156</v>
      </c>
      <c r="G25" s="15" t="s">
        <v>157</v>
      </c>
      <c r="H25" s="15" t="s">
        <v>158</v>
      </c>
      <c r="I25" s="15" t="s">
        <v>159</v>
      </c>
    </row>
    <row r="26" spans="1:11" ht="45.75" customHeight="1" x14ac:dyDescent="0.3">
      <c r="A26" s="296">
        <f>A22</f>
        <v>0</v>
      </c>
      <c r="B26" s="297"/>
      <c r="C26" s="297"/>
      <c r="D26" s="298"/>
      <c r="E26" s="49"/>
      <c r="F26" s="49">
        <f>I11</f>
        <v>0</v>
      </c>
      <c r="G26" s="49"/>
      <c r="H26" s="49"/>
      <c r="I26" s="49"/>
    </row>
    <row r="27" spans="1:11" ht="66" customHeight="1" x14ac:dyDescent="0.3">
      <c r="A27" s="167" t="s">
        <v>53</v>
      </c>
      <c r="B27" s="167"/>
      <c r="C27" s="167"/>
      <c r="D27" s="167"/>
      <c r="E27" s="160" t="s">
        <v>64</v>
      </c>
      <c r="F27" s="161"/>
      <c r="G27" s="161"/>
      <c r="H27" s="161"/>
      <c r="I27" s="162"/>
    </row>
    <row r="29" spans="1:11" ht="40.5" customHeight="1" x14ac:dyDescent="0.3">
      <c r="A29" s="16" t="s">
        <v>42</v>
      </c>
      <c r="B29" s="152" t="s">
        <v>12</v>
      </c>
      <c r="C29" s="152"/>
      <c r="D29" s="152"/>
      <c r="E29" s="152"/>
      <c r="F29" s="152"/>
      <c r="G29" s="152"/>
      <c r="H29" s="152"/>
      <c r="I29" s="152"/>
    </row>
    <row r="30" spans="1:11" ht="55.5" customHeight="1" x14ac:dyDescent="0.3">
      <c r="A30" s="181"/>
      <c r="B30" s="15" t="s">
        <v>13</v>
      </c>
      <c r="C30" s="15" t="s">
        <v>90</v>
      </c>
      <c r="D30" s="15" t="s">
        <v>91</v>
      </c>
      <c r="E30" s="15" t="s">
        <v>14</v>
      </c>
      <c r="F30" s="15" t="s">
        <v>33</v>
      </c>
      <c r="G30" s="15" t="s">
        <v>40</v>
      </c>
      <c r="H30" s="15" t="s">
        <v>15</v>
      </c>
      <c r="I30" s="15" t="s">
        <v>16</v>
      </c>
      <c r="K30" s="82"/>
    </row>
    <row r="31" spans="1:11" ht="102.75" customHeight="1" x14ac:dyDescent="0.3">
      <c r="A31" s="181"/>
      <c r="B31" s="7"/>
      <c r="C31" s="7"/>
      <c r="D31" s="7"/>
      <c r="E31" s="7"/>
      <c r="F31" s="11"/>
      <c r="G31" s="59"/>
      <c r="H31" s="13"/>
      <c r="I31" s="13"/>
      <c r="K31" s="82"/>
    </row>
    <row r="32" spans="1:11" ht="111.75" customHeight="1" x14ac:dyDescent="0.3">
      <c r="A32" s="181"/>
      <c r="B32" s="7"/>
      <c r="C32" s="7"/>
      <c r="D32" s="7"/>
      <c r="E32" s="7"/>
      <c r="F32" s="11"/>
      <c r="G32" s="59"/>
      <c r="H32" s="13"/>
      <c r="I32" s="13"/>
      <c r="K32" s="82"/>
    </row>
  </sheetData>
  <mergeCells count="35">
    <mergeCell ref="A30:A32"/>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65" orientation="landscape" r:id="rId1"/>
  <rowBreaks count="1" manualBreakCount="1">
    <brk id="27"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AFC3F-EE3D-4169-90B8-64DAD0C2140B}">
  <dimension ref="A1:K32"/>
  <sheetViews>
    <sheetView view="pageBreakPreview" zoomScaleNormal="100" zoomScaleSheetLayoutView="100" workbookViewId="0">
      <selection activeCell="F2" sqref="F2:I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344" t="s">
        <v>411</v>
      </c>
      <c r="B2" s="344"/>
      <c r="C2" s="344"/>
      <c r="D2" s="344"/>
      <c r="E2" s="344"/>
      <c r="F2" s="151" t="s">
        <v>78</v>
      </c>
      <c r="G2" s="151"/>
      <c r="H2" s="151"/>
      <c r="I2" s="151"/>
      <c r="J2" s="25"/>
      <c r="K2" s="25"/>
    </row>
    <row r="3" spans="1:11" ht="30.6" customHeight="1" x14ac:dyDescent="0.3">
      <c r="A3" s="115" t="s">
        <v>5</v>
      </c>
      <c r="B3" s="115"/>
      <c r="C3" s="115"/>
      <c r="D3" s="115"/>
      <c r="E3" s="115"/>
      <c r="F3" s="115"/>
      <c r="G3" s="115"/>
      <c r="H3" s="164" t="s">
        <v>148</v>
      </c>
      <c r="I3" s="164"/>
      <c r="J3" s="27"/>
      <c r="K3" s="27"/>
    </row>
    <row r="4" spans="1:11" ht="32.450000000000003" customHeight="1" x14ac:dyDescent="0.3">
      <c r="A4" s="115" t="s">
        <v>6</v>
      </c>
      <c r="B4" s="115"/>
      <c r="C4" s="115"/>
      <c r="D4" s="115"/>
      <c r="E4" s="115"/>
      <c r="F4" s="151" t="s">
        <v>74</v>
      </c>
      <c r="G4" s="151"/>
      <c r="H4" s="151"/>
      <c r="I4" s="151"/>
      <c r="J4" s="25"/>
      <c r="K4" s="25"/>
    </row>
    <row r="5" spans="1:11" ht="34.15" customHeight="1" x14ac:dyDescent="0.3">
      <c r="A5" s="115" t="s">
        <v>7</v>
      </c>
      <c r="B5" s="115"/>
      <c r="C5" s="115"/>
      <c r="D5" s="151" t="s">
        <v>151</v>
      </c>
      <c r="E5" s="151"/>
      <c r="F5" s="151"/>
      <c r="G5" s="151"/>
      <c r="H5" s="151"/>
      <c r="I5" s="151"/>
      <c r="J5" s="28"/>
      <c r="K5" s="28"/>
    </row>
    <row r="6" spans="1:11" ht="34.15" customHeight="1" x14ac:dyDescent="0.3">
      <c r="A6" s="115" t="s">
        <v>290</v>
      </c>
      <c r="B6" s="115"/>
      <c r="C6" s="115"/>
      <c r="D6" s="115"/>
      <c r="E6" s="115"/>
      <c r="F6" s="115"/>
      <c r="G6" s="115"/>
      <c r="H6" s="187" t="s">
        <v>152</v>
      </c>
      <c r="I6" s="180"/>
      <c r="J6" s="32"/>
      <c r="K6" s="32"/>
    </row>
    <row r="7" spans="1:11" ht="30.75" customHeight="1" x14ac:dyDescent="0.3">
      <c r="A7" s="127" t="s">
        <v>83</v>
      </c>
      <c r="B7" s="128"/>
      <c r="C7" s="128"/>
      <c r="D7" s="128"/>
      <c r="E7" s="128"/>
      <c r="F7" s="128"/>
      <c r="G7" s="128"/>
      <c r="H7" s="129"/>
      <c r="I7" s="42">
        <f>I20</f>
        <v>15000</v>
      </c>
      <c r="J7" s="34"/>
      <c r="K7" s="34"/>
    </row>
    <row r="8" spans="1:11" ht="28.5" hidden="1" customHeight="1" x14ac:dyDescent="0.3">
      <c r="A8" s="127" t="s">
        <v>85</v>
      </c>
      <c r="B8" s="128"/>
      <c r="C8" s="128"/>
      <c r="D8" s="128"/>
      <c r="E8" s="128"/>
      <c r="F8" s="128"/>
      <c r="G8" s="128"/>
      <c r="H8" s="129"/>
      <c r="I8" s="38">
        <f>I20-I7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291</v>
      </c>
      <c r="B11" s="155"/>
      <c r="C11" s="155"/>
      <c r="D11" s="155"/>
      <c r="E11" s="155"/>
      <c r="F11" s="155"/>
      <c r="G11" s="155"/>
      <c r="H11" s="156"/>
      <c r="I11" s="40">
        <f>SUM(I7:J10)</f>
        <v>15000</v>
      </c>
      <c r="J11" s="31"/>
      <c r="K11" s="31"/>
    </row>
    <row r="12" spans="1:11" ht="27.75" customHeight="1" x14ac:dyDescent="0.3">
      <c r="A12" s="115" t="s">
        <v>9</v>
      </c>
      <c r="B12" s="115"/>
      <c r="C12" s="115"/>
      <c r="D12" s="115"/>
      <c r="E12" s="115"/>
      <c r="F12" s="115"/>
      <c r="G12" s="115"/>
      <c r="H12" s="115"/>
      <c r="I12" s="115"/>
      <c r="J12" s="26"/>
      <c r="K12" s="26"/>
    </row>
    <row r="13" spans="1:11" ht="50.25" customHeight="1" x14ac:dyDescent="0.3">
      <c r="A13" s="116" t="s">
        <v>268</v>
      </c>
      <c r="B13" s="116"/>
      <c r="C13" s="116"/>
      <c r="D13" s="116"/>
      <c r="E13" s="116"/>
      <c r="F13" s="116"/>
      <c r="G13" s="116"/>
      <c r="H13" s="116"/>
      <c r="I13" s="116"/>
      <c r="J13" s="29"/>
      <c r="K13" s="29"/>
    </row>
    <row r="14" spans="1:11" ht="34.5" customHeight="1" x14ac:dyDescent="0.3">
      <c r="A14" s="115" t="s">
        <v>10</v>
      </c>
      <c r="B14" s="115"/>
      <c r="C14" s="115"/>
      <c r="D14" s="115"/>
      <c r="E14" s="115"/>
      <c r="F14" s="115"/>
      <c r="G14" s="115"/>
      <c r="H14" s="115"/>
      <c r="I14" s="115"/>
      <c r="J14" s="26"/>
      <c r="K14" s="26"/>
    </row>
    <row r="15" spans="1:11" ht="64.5" customHeight="1" x14ac:dyDescent="0.3">
      <c r="A15" s="116" t="s">
        <v>269</v>
      </c>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t="s">
        <v>270</v>
      </c>
      <c r="B18" s="165"/>
      <c r="C18" s="165"/>
      <c r="D18" s="165"/>
      <c r="E18" s="165"/>
      <c r="F18" s="165"/>
      <c r="G18" s="20">
        <v>6</v>
      </c>
      <c r="H18" s="10">
        <v>2000</v>
      </c>
      <c r="I18" s="10">
        <f>H18*G18</f>
        <v>12000</v>
      </c>
    </row>
    <row r="19" spans="1:9" ht="33.75" customHeight="1" x14ac:dyDescent="0.3">
      <c r="A19" s="160" t="s">
        <v>270</v>
      </c>
      <c r="B19" s="161"/>
      <c r="C19" s="161"/>
      <c r="D19" s="161"/>
      <c r="E19" s="161"/>
      <c r="F19" s="162"/>
      <c r="G19" s="20">
        <v>5</v>
      </c>
      <c r="H19" s="10">
        <v>600</v>
      </c>
      <c r="I19" s="10">
        <f>H19*G19</f>
        <v>3000</v>
      </c>
    </row>
    <row r="20" spans="1:9" ht="29.25" customHeight="1" x14ac:dyDescent="0.3">
      <c r="A20" s="124" t="s">
        <v>51</v>
      </c>
      <c r="B20" s="125"/>
      <c r="C20" s="125"/>
      <c r="D20" s="125"/>
      <c r="E20" s="125"/>
      <c r="F20" s="126"/>
      <c r="G20" s="39"/>
      <c r="H20" s="39"/>
      <c r="I20" s="35">
        <f>SUM(I18:I19)</f>
        <v>15000</v>
      </c>
    </row>
    <row r="21" spans="1:9" ht="32.450000000000003" customHeight="1" x14ac:dyDescent="0.3">
      <c r="A21" s="127" t="s">
        <v>292</v>
      </c>
      <c r="B21" s="128"/>
      <c r="C21" s="128"/>
      <c r="D21" s="128"/>
      <c r="E21" s="128"/>
      <c r="F21" s="128"/>
      <c r="G21" s="128"/>
      <c r="H21" s="128"/>
      <c r="I21" s="129"/>
    </row>
    <row r="22" spans="1:9" ht="33.75" customHeight="1" x14ac:dyDescent="0.3">
      <c r="A22" s="152" t="s">
        <v>3</v>
      </c>
      <c r="B22" s="152"/>
      <c r="C22" s="152"/>
      <c r="D22" s="152"/>
      <c r="E22" s="152"/>
      <c r="F22" s="16" t="s">
        <v>38</v>
      </c>
      <c r="G22" s="16" t="s">
        <v>35</v>
      </c>
      <c r="H22" s="16" t="s">
        <v>36</v>
      </c>
      <c r="I22" s="16" t="s">
        <v>37</v>
      </c>
    </row>
    <row r="23" spans="1:9" ht="34.5" customHeight="1" x14ac:dyDescent="0.3">
      <c r="A23" s="237" t="str">
        <f>F4</f>
        <v>საცხოვრებელ და არასაცხოვრებელ შენობა-ნაგებობებში  ელექტრო მეურნეობის აღდგენა</v>
      </c>
      <c r="B23" s="237"/>
      <c r="C23" s="237"/>
      <c r="D23" s="237"/>
      <c r="E23" s="237"/>
      <c r="F23" s="19" t="s">
        <v>34</v>
      </c>
      <c r="G23" s="2" t="s">
        <v>34</v>
      </c>
      <c r="H23" s="2" t="s">
        <v>34</v>
      </c>
      <c r="I23" s="2" t="s">
        <v>34</v>
      </c>
    </row>
    <row r="24" spans="1:9" ht="33.75" customHeight="1" x14ac:dyDescent="0.3">
      <c r="A24" s="115" t="s">
        <v>11</v>
      </c>
      <c r="B24" s="115"/>
      <c r="C24" s="115"/>
      <c r="D24" s="115"/>
      <c r="E24" s="115"/>
      <c r="F24" s="115"/>
      <c r="G24" s="115"/>
      <c r="H24" s="115"/>
      <c r="I24" s="115"/>
    </row>
    <row r="25" spans="1:9" ht="45.75" customHeight="1" x14ac:dyDescent="0.3">
      <c r="A25" s="116" t="s">
        <v>267</v>
      </c>
      <c r="B25" s="116"/>
      <c r="C25" s="116"/>
      <c r="D25" s="116"/>
      <c r="E25" s="116"/>
      <c r="F25" s="116"/>
      <c r="G25" s="116"/>
      <c r="H25" s="116"/>
      <c r="I25" s="116"/>
    </row>
    <row r="26" spans="1:9" ht="45.75" customHeight="1" x14ac:dyDescent="0.3">
      <c r="A26" s="198" t="str">
        <f>A22</f>
        <v>დასახელება</v>
      </c>
      <c r="B26" s="199"/>
      <c r="C26" s="199"/>
      <c r="D26" s="200"/>
      <c r="E26" s="15" t="s">
        <v>155</v>
      </c>
      <c r="F26" s="15" t="s">
        <v>156</v>
      </c>
      <c r="G26" s="15" t="s">
        <v>157</v>
      </c>
      <c r="H26" s="15" t="s">
        <v>158</v>
      </c>
      <c r="I26" s="15" t="s">
        <v>159</v>
      </c>
    </row>
    <row r="27" spans="1:9" ht="45.75" customHeight="1" x14ac:dyDescent="0.3">
      <c r="A27" s="175" t="str">
        <f>A23</f>
        <v>საცხოვრებელ და არასაცხოვრებელ შენობა-ნაგებობებში  ელექტრო მეურნეობის აღდგენა</v>
      </c>
      <c r="B27" s="176"/>
      <c r="C27" s="176"/>
      <c r="D27" s="177"/>
      <c r="E27" s="2">
        <v>15000</v>
      </c>
      <c r="F27" s="2">
        <f>I20</f>
        <v>15000</v>
      </c>
      <c r="G27" s="2">
        <v>15000</v>
      </c>
      <c r="H27" s="2">
        <v>15000</v>
      </c>
      <c r="I27" s="2">
        <v>15000</v>
      </c>
    </row>
    <row r="28" spans="1:9" ht="66" customHeight="1" x14ac:dyDescent="0.3">
      <c r="A28" s="167" t="s">
        <v>53</v>
      </c>
      <c r="B28" s="167"/>
      <c r="C28" s="167"/>
      <c r="D28" s="167"/>
      <c r="E28" s="160" t="s">
        <v>64</v>
      </c>
      <c r="F28" s="161"/>
      <c r="G28" s="161"/>
      <c r="H28" s="161"/>
      <c r="I28" s="162"/>
    </row>
    <row r="30" spans="1:9" ht="40.5" customHeight="1" x14ac:dyDescent="0.3">
      <c r="A30" s="16" t="s">
        <v>42</v>
      </c>
      <c r="B30" s="152" t="s">
        <v>12</v>
      </c>
      <c r="C30" s="152"/>
      <c r="D30" s="152"/>
      <c r="E30" s="152"/>
      <c r="F30" s="152"/>
      <c r="G30" s="152"/>
      <c r="H30" s="152"/>
      <c r="I30" s="152"/>
    </row>
    <row r="31" spans="1:9" ht="55.5" customHeight="1" x14ac:dyDescent="0.3">
      <c r="A31" s="181" t="s">
        <v>271</v>
      </c>
      <c r="B31" s="15" t="s">
        <v>13</v>
      </c>
      <c r="C31" s="15" t="s">
        <v>90</v>
      </c>
      <c r="D31" s="15" t="s">
        <v>91</v>
      </c>
      <c r="E31" s="15" t="s">
        <v>14</v>
      </c>
      <c r="F31" s="15" t="s">
        <v>33</v>
      </c>
      <c r="G31" s="15" t="s">
        <v>40</v>
      </c>
      <c r="H31" s="15" t="s">
        <v>15</v>
      </c>
      <c r="I31" s="15" t="s">
        <v>16</v>
      </c>
    </row>
    <row r="32" spans="1:9" ht="115.5" customHeight="1" x14ac:dyDescent="0.3">
      <c r="A32" s="181"/>
      <c r="B32" s="7" t="s">
        <v>272</v>
      </c>
      <c r="C32" s="7">
        <v>7</v>
      </c>
      <c r="D32" s="7">
        <v>11</v>
      </c>
      <c r="E32" s="7" t="s">
        <v>202</v>
      </c>
      <c r="F32" s="11">
        <v>0.1</v>
      </c>
      <c r="G32" s="78" t="s">
        <v>273</v>
      </c>
      <c r="H32" s="74" t="s">
        <v>274</v>
      </c>
      <c r="I32" s="74" t="s">
        <v>275</v>
      </c>
    </row>
  </sheetData>
  <mergeCells count="36">
    <mergeCell ref="A31:A32"/>
    <mergeCell ref="A23:E23"/>
    <mergeCell ref="A24:I24"/>
    <mergeCell ref="A25:I25"/>
    <mergeCell ref="A28:D28"/>
    <mergeCell ref="B30:I30"/>
    <mergeCell ref="A26:D26"/>
    <mergeCell ref="A27:D27"/>
    <mergeCell ref="E28:I28"/>
    <mergeCell ref="A22:E22"/>
    <mergeCell ref="A10:H10"/>
    <mergeCell ref="A11:H11"/>
    <mergeCell ref="A12:I12"/>
    <mergeCell ref="A13:I13"/>
    <mergeCell ref="A14:I14"/>
    <mergeCell ref="A15:I15"/>
    <mergeCell ref="A16:F17"/>
    <mergeCell ref="G16:I16"/>
    <mergeCell ref="A18:F18"/>
    <mergeCell ref="A20:F20"/>
    <mergeCell ref="A19:F19"/>
    <mergeCell ref="A21:I21"/>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6463-93A8-41C3-823B-0BCC1326F513}">
  <dimension ref="A1:K35"/>
  <sheetViews>
    <sheetView view="pageBreakPreview" zoomScaleNormal="100" zoomScaleSheetLayoutView="100" workbookViewId="0">
      <selection activeCell="F2" sqref="F2:I2"/>
    </sheetView>
  </sheetViews>
  <sheetFormatPr defaultColWidth="9.140625" defaultRowHeight="15" x14ac:dyDescent="0.3"/>
  <cols>
    <col min="1" max="1" width="38.28515625" style="1" customWidth="1"/>
    <col min="2" max="2" width="24.5703125" style="1" customWidth="1"/>
    <col min="3" max="5" width="14.5703125" style="1" customWidth="1"/>
    <col min="6" max="6" width="13.5703125" style="1" customWidth="1"/>
    <col min="7" max="7" width="16.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344" t="s">
        <v>411</v>
      </c>
      <c r="B2" s="344"/>
      <c r="C2" s="344"/>
      <c r="D2" s="344"/>
      <c r="E2" s="344"/>
      <c r="F2" s="151" t="s">
        <v>78</v>
      </c>
      <c r="G2" s="151"/>
      <c r="H2" s="151"/>
      <c r="I2" s="151"/>
      <c r="J2" s="25"/>
      <c r="K2" s="25"/>
    </row>
    <row r="3" spans="1:11" ht="30.6" customHeight="1" x14ac:dyDescent="0.3">
      <c r="A3" s="115" t="s">
        <v>5</v>
      </c>
      <c r="B3" s="115"/>
      <c r="C3" s="115"/>
      <c r="D3" s="115"/>
      <c r="E3" s="115"/>
      <c r="F3" s="115"/>
      <c r="G3" s="115"/>
      <c r="H3" s="164" t="s">
        <v>149</v>
      </c>
      <c r="I3" s="164"/>
      <c r="J3" s="27"/>
      <c r="K3" s="27"/>
    </row>
    <row r="4" spans="1:11" ht="32.450000000000003" customHeight="1" x14ac:dyDescent="0.3">
      <c r="A4" s="115" t="s">
        <v>6</v>
      </c>
      <c r="B4" s="115"/>
      <c r="C4" s="115"/>
      <c r="D4" s="115"/>
      <c r="E4" s="115"/>
      <c r="F4" s="151" t="s">
        <v>75</v>
      </c>
      <c r="G4" s="151"/>
      <c r="H4" s="151"/>
      <c r="I4" s="151"/>
      <c r="J4" s="25"/>
      <c r="K4" s="25"/>
    </row>
    <row r="5" spans="1:11" ht="34.15" customHeight="1" x14ac:dyDescent="0.3">
      <c r="A5" s="115" t="s">
        <v>7</v>
      </c>
      <c r="B5" s="115"/>
      <c r="C5" s="115"/>
      <c r="D5" s="153" t="s">
        <v>61</v>
      </c>
      <c r="E5" s="153"/>
      <c r="F5" s="153"/>
      <c r="G5" s="153"/>
      <c r="H5" s="153"/>
      <c r="I5" s="153"/>
      <c r="J5" s="28"/>
      <c r="K5" s="28"/>
    </row>
    <row r="6" spans="1:11" ht="34.15" customHeight="1" x14ac:dyDescent="0.3">
      <c r="A6" s="127" t="s">
        <v>290</v>
      </c>
      <c r="B6" s="128"/>
      <c r="C6" s="128"/>
      <c r="D6" s="128"/>
      <c r="E6" s="128"/>
      <c r="F6" s="128"/>
      <c r="G6" s="128"/>
      <c r="H6" s="187" t="s">
        <v>152</v>
      </c>
      <c r="I6" s="180"/>
      <c r="J6" s="32"/>
      <c r="K6" s="32"/>
    </row>
    <row r="7" spans="1:11" ht="30.75" customHeight="1" x14ac:dyDescent="0.3">
      <c r="A7" s="127" t="s">
        <v>83</v>
      </c>
      <c r="B7" s="128"/>
      <c r="C7" s="128"/>
      <c r="D7" s="128"/>
      <c r="E7" s="128"/>
      <c r="F7" s="128"/>
      <c r="G7" s="128"/>
      <c r="H7" s="129"/>
      <c r="I7" s="42">
        <f>I20</f>
        <v>603100</v>
      </c>
      <c r="J7" s="34"/>
      <c r="K7" s="34"/>
    </row>
    <row r="8" spans="1:11" ht="28.5" hidden="1" customHeight="1" x14ac:dyDescent="0.3">
      <c r="A8" s="127" t="s">
        <v>85</v>
      </c>
      <c r="B8" s="128"/>
      <c r="C8" s="128"/>
      <c r="D8" s="128"/>
      <c r="E8" s="128"/>
      <c r="F8" s="128"/>
      <c r="G8" s="128"/>
      <c r="H8" s="129"/>
      <c r="I8" s="38">
        <f>I20-I7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291</v>
      </c>
      <c r="B11" s="155"/>
      <c r="C11" s="155"/>
      <c r="D11" s="155"/>
      <c r="E11" s="155"/>
      <c r="F11" s="155"/>
      <c r="G11" s="155"/>
      <c r="H11" s="156"/>
      <c r="I11" s="40">
        <f>SUM(I7:J10)</f>
        <v>603100</v>
      </c>
      <c r="J11" s="31"/>
      <c r="K11" s="31"/>
    </row>
    <row r="12" spans="1:11" ht="27.75" customHeight="1" x14ac:dyDescent="0.3">
      <c r="A12" s="115" t="s">
        <v>9</v>
      </c>
      <c r="B12" s="115"/>
      <c r="C12" s="115"/>
      <c r="D12" s="115"/>
      <c r="E12" s="115"/>
      <c r="F12" s="115"/>
      <c r="G12" s="115"/>
      <c r="H12" s="115"/>
      <c r="I12" s="115"/>
      <c r="J12" s="26"/>
      <c r="K12" s="26"/>
    </row>
    <row r="13" spans="1:11" ht="195" customHeight="1" x14ac:dyDescent="0.3">
      <c r="A13" s="345" t="s">
        <v>337</v>
      </c>
      <c r="B13" s="345"/>
      <c r="C13" s="345"/>
      <c r="D13" s="345"/>
      <c r="E13" s="345"/>
      <c r="F13" s="345"/>
      <c r="G13" s="345"/>
      <c r="H13" s="345"/>
      <c r="I13" s="345"/>
      <c r="J13" s="29"/>
      <c r="K13" s="29"/>
    </row>
    <row r="14" spans="1:11" ht="34.5" customHeight="1" x14ac:dyDescent="0.3">
      <c r="A14" s="115" t="s">
        <v>10</v>
      </c>
      <c r="B14" s="115"/>
      <c r="C14" s="115"/>
      <c r="D14" s="115"/>
      <c r="E14" s="115"/>
      <c r="F14" s="115"/>
      <c r="G14" s="115"/>
      <c r="H14" s="115"/>
      <c r="I14" s="115"/>
      <c r="J14" s="26"/>
      <c r="K14" s="26"/>
    </row>
    <row r="15" spans="1:11" ht="381.75" customHeight="1" x14ac:dyDescent="0.3">
      <c r="A15" s="345" t="s">
        <v>338</v>
      </c>
      <c r="B15" s="345"/>
      <c r="C15" s="345"/>
      <c r="D15" s="345"/>
      <c r="E15" s="345"/>
      <c r="F15" s="345"/>
      <c r="G15" s="345"/>
      <c r="H15" s="345"/>
      <c r="I15" s="345"/>
      <c r="J15" s="30"/>
      <c r="K15" s="30"/>
    </row>
    <row r="16" spans="1:11" ht="27.75" customHeight="1" x14ac:dyDescent="0.3">
      <c r="A16" s="152" t="s">
        <v>3</v>
      </c>
      <c r="B16" s="152"/>
      <c r="C16" s="152"/>
      <c r="D16" s="152"/>
      <c r="E16" s="152"/>
      <c r="F16" s="152"/>
      <c r="G16" s="137" t="s">
        <v>31</v>
      </c>
      <c r="H16" s="137"/>
      <c r="I16" s="137"/>
    </row>
    <row r="17" spans="1:9" ht="37.5" customHeight="1" x14ac:dyDescent="0.3">
      <c r="A17" s="152"/>
      <c r="B17" s="152"/>
      <c r="C17" s="152"/>
      <c r="D17" s="152"/>
      <c r="E17" s="152"/>
      <c r="F17" s="152"/>
      <c r="G17" s="48" t="s">
        <v>26</v>
      </c>
      <c r="H17" s="47" t="s">
        <v>39</v>
      </c>
      <c r="I17" s="47" t="s">
        <v>27</v>
      </c>
    </row>
    <row r="18" spans="1:9" ht="33.75" customHeight="1" x14ac:dyDescent="0.3">
      <c r="A18" s="165" t="s">
        <v>92</v>
      </c>
      <c r="B18" s="165"/>
      <c r="C18" s="165"/>
      <c r="D18" s="165"/>
      <c r="E18" s="165"/>
      <c r="F18" s="165"/>
      <c r="G18" s="20">
        <v>1</v>
      </c>
      <c r="H18" s="10">
        <v>597300</v>
      </c>
      <c r="I18" s="10">
        <f>H18*G18</f>
        <v>597300</v>
      </c>
    </row>
    <row r="19" spans="1:9" ht="33.75" customHeight="1" x14ac:dyDescent="0.3">
      <c r="A19" s="160" t="s">
        <v>128</v>
      </c>
      <c r="B19" s="161"/>
      <c r="C19" s="161"/>
      <c r="D19" s="161"/>
      <c r="E19" s="161"/>
      <c r="F19" s="162"/>
      <c r="G19" s="20">
        <v>1</v>
      </c>
      <c r="H19" s="10">
        <v>5800</v>
      </c>
      <c r="I19" s="10">
        <f>H19*G19</f>
        <v>5800</v>
      </c>
    </row>
    <row r="20" spans="1:9" ht="29.25" customHeight="1" x14ac:dyDescent="0.3">
      <c r="A20" s="124" t="s">
        <v>51</v>
      </c>
      <c r="B20" s="125"/>
      <c r="C20" s="125"/>
      <c r="D20" s="125"/>
      <c r="E20" s="125"/>
      <c r="F20" s="126"/>
      <c r="G20" s="39"/>
      <c r="H20" s="39"/>
      <c r="I20" s="35">
        <f>SUM(I18:I19)</f>
        <v>603100</v>
      </c>
    </row>
    <row r="21" spans="1:9" ht="32.450000000000003" customHeight="1" x14ac:dyDescent="0.3">
      <c r="A21" s="127" t="s">
        <v>292</v>
      </c>
      <c r="B21" s="128"/>
      <c r="C21" s="128"/>
      <c r="D21" s="128"/>
      <c r="E21" s="128"/>
      <c r="F21" s="128"/>
      <c r="G21" s="128"/>
      <c r="H21" s="128"/>
      <c r="I21" s="129"/>
    </row>
    <row r="22" spans="1:9" ht="33.75" customHeight="1" x14ac:dyDescent="0.3">
      <c r="A22" s="152" t="s">
        <v>3</v>
      </c>
      <c r="B22" s="152"/>
      <c r="C22" s="152"/>
      <c r="D22" s="152"/>
      <c r="E22" s="152"/>
      <c r="F22" s="16" t="s">
        <v>38</v>
      </c>
      <c r="G22" s="16" t="s">
        <v>35</v>
      </c>
      <c r="H22" s="16" t="s">
        <v>36</v>
      </c>
      <c r="I22" s="16" t="s">
        <v>37</v>
      </c>
    </row>
    <row r="23" spans="1:9" ht="34.5" customHeight="1" x14ac:dyDescent="0.3">
      <c r="A23" s="182" t="str">
        <f>F4</f>
        <v>შპს ქედის ტურიზმის განვითარების ხელშეწყობის ცენტრი</v>
      </c>
      <c r="B23" s="182"/>
      <c r="C23" s="182"/>
      <c r="D23" s="182"/>
      <c r="E23" s="182"/>
      <c r="F23" s="19" t="s">
        <v>34</v>
      </c>
      <c r="G23" s="2" t="s">
        <v>34</v>
      </c>
      <c r="H23" s="2" t="s">
        <v>34</v>
      </c>
      <c r="I23" s="2" t="s">
        <v>34</v>
      </c>
    </row>
    <row r="24" spans="1:9" ht="33.75" customHeight="1" x14ac:dyDescent="0.3">
      <c r="A24" s="115" t="s">
        <v>11</v>
      </c>
      <c r="B24" s="115"/>
      <c r="C24" s="115"/>
      <c r="D24" s="115"/>
      <c r="E24" s="115"/>
      <c r="F24" s="115"/>
      <c r="G24" s="115"/>
      <c r="H24" s="115"/>
      <c r="I24" s="115"/>
    </row>
    <row r="25" spans="1:9" ht="70.5" customHeight="1" x14ac:dyDescent="0.3">
      <c r="A25" s="248" t="s">
        <v>414</v>
      </c>
      <c r="B25" s="248"/>
      <c r="C25" s="248"/>
      <c r="D25" s="248"/>
      <c r="E25" s="248"/>
      <c r="F25" s="248"/>
      <c r="G25" s="248"/>
      <c r="H25" s="248"/>
      <c r="I25" s="248"/>
    </row>
    <row r="26" spans="1:9" ht="45.75" customHeight="1" x14ac:dyDescent="0.3">
      <c r="A26" s="261"/>
      <c r="B26" s="262"/>
      <c r="C26" s="262"/>
      <c r="D26" s="263"/>
      <c r="E26" s="15" t="s">
        <v>155</v>
      </c>
      <c r="F26" s="15" t="s">
        <v>156</v>
      </c>
      <c r="G26" s="15" t="s">
        <v>157</v>
      </c>
      <c r="H26" s="15" t="s">
        <v>158</v>
      </c>
      <c r="I26" s="15" t="s">
        <v>159</v>
      </c>
    </row>
    <row r="27" spans="1:9" ht="45.75" customHeight="1" x14ac:dyDescent="0.3">
      <c r="A27" s="175" t="str">
        <f>A23</f>
        <v>შპს ქედის ტურიზმის განვითარების ხელშეწყობის ცენტრი</v>
      </c>
      <c r="B27" s="176"/>
      <c r="C27" s="176"/>
      <c r="D27" s="177"/>
      <c r="E27" s="19">
        <v>589400</v>
      </c>
      <c r="F27" s="2">
        <f>I11</f>
        <v>603100</v>
      </c>
      <c r="G27" s="19">
        <v>728700</v>
      </c>
      <c r="H27" s="19">
        <v>829500</v>
      </c>
      <c r="I27" s="19">
        <v>939700</v>
      </c>
    </row>
    <row r="28" spans="1:9" ht="66" customHeight="1" x14ac:dyDescent="0.3">
      <c r="A28" s="167" t="s">
        <v>53</v>
      </c>
      <c r="B28" s="167"/>
      <c r="C28" s="167"/>
      <c r="D28" s="167"/>
      <c r="E28" s="160" t="s">
        <v>412</v>
      </c>
      <c r="F28" s="161"/>
      <c r="G28" s="161"/>
      <c r="H28" s="161"/>
      <c r="I28" s="162"/>
    </row>
    <row r="30" spans="1:9" ht="40.5" customHeight="1" x14ac:dyDescent="0.3">
      <c r="A30" s="16" t="s">
        <v>42</v>
      </c>
      <c r="B30" s="152" t="s">
        <v>12</v>
      </c>
      <c r="C30" s="152"/>
      <c r="D30" s="152"/>
      <c r="E30" s="152"/>
      <c r="F30" s="152"/>
      <c r="G30" s="152"/>
      <c r="H30" s="152"/>
      <c r="I30" s="152"/>
    </row>
    <row r="31" spans="1:9" ht="55.5" customHeight="1" x14ac:dyDescent="0.3">
      <c r="A31" s="346" t="s">
        <v>413</v>
      </c>
      <c r="B31" s="83" t="s">
        <v>13</v>
      </c>
      <c r="C31" s="83" t="s">
        <v>90</v>
      </c>
      <c r="D31" s="83" t="s">
        <v>91</v>
      </c>
      <c r="E31" s="83" t="s">
        <v>14</v>
      </c>
      <c r="F31" s="83" t="s">
        <v>33</v>
      </c>
      <c r="G31" s="83" t="s">
        <v>40</v>
      </c>
      <c r="H31" s="83" t="s">
        <v>15</v>
      </c>
      <c r="I31" s="83" t="s">
        <v>16</v>
      </c>
    </row>
    <row r="32" spans="1:9" ht="75.75" customHeight="1" x14ac:dyDescent="0.3">
      <c r="A32" s="346"/>
      <c r="B32" s="87" t="s">
        <v>332</v>
      </c>
      <c r="C32" s="84">
        <v>7</v>
      </c>
      <c r="D32" s="84">
        <v>7</v>
      </c>
      <c r="E32" s="84" t="s">
        <v>26</v>
      </c>
      <c r="F32" s="85">
        <v>0.1</v>
      </c>
      <c r="G32" s="89" t="s">
        <v>336</v>
      </c>
      <c r="H32" s="88" t="s">
        <v>58</v>
      </c>
      <c r="I32" s="88" t="s">
        <v>59</v>
      </c>
    </row>
    <row r="33" spans="1:9" ht="78.75" customHeight="1" x14ac:dyDescent="0.3">
      <c r="A33" s="346"/>
      <c r="B33" s="86" t="s">
        <v>333</v>
      </c>
      <c r="C33" s="84">
        <v>450</v>
      </c>
      <c r="D33" s="84">
        <v>450</v>
      </c>
      <c r="E33" s="84" t="s">
        <v>26</v>
      </c>
      <c r="F33" s="85">
        <v>0.1</v>
      </c>
      <c r="G33" s="89" t="s">
        <v>336</v>
      </c>
      <c r="H33" s="88" t="s">
        <v>58</v>
      </c>
      <c r="I33" s="88" t="s">
        <v>59</v>
      </c>
    </row>
    <row r="34" spans="1:9" ht="81.75" customHeight="1" x14ac:dyDescent="0.3">
      <c r="A34" s="346"/>
      <c r="B34" s="86" t="s">
        <v>334</v>
      </c>
      <c r="C34" s="84">
        <v>9</v>
      </c>
      <c r="D34" s="84">
        <v>9</v>
      </c>
      <c r="E34" s="84" t="s">
        <v>26</v>
      </c>
      <c r="F34" s="85">
        <v>0.1</v>
      </c>
      <c r="G34" s="89" t="s">
        <v>336</v>
      </c>
      <c r="H34" s="88" t="s">
        <v>58</v>
      </c>
      <c r="I34" s="88" t="s">
        <v>59</v>
      </c>
    </row>
    <row r="35" spans="1:9" ht="96.75" customHeight="1" x14ac:dyDescent="0.3">
      <c r="A35" s="346"/>
      <c r="B35" s="86" t="s">
        <v>335</v>
      </c>
      <c r="C35" s="84">
        <v>8</v>
      </c>
      <c r="D35" s="84">
        <v>8</v>
      </c>
      <c r="E35" s="84" t="s">
        <v>26</v>
      </c>
      <c r="F35" s="85">
        <v>0.1</v>
      </c>
      <c r="G35" s="89" t="s">
        <v>336</v>
      </c>
      <c r="H35" s="88" t="s">
        <v>58</v>
      </c>
      <c r="I35" s="88" t="s">
        <v>59</v>
      </c>
    </row>
  </sheetData>
  <mergeCells count="36">
    <mergeCell ref="A31:A35"/>
    <mergeCell ref="A19:F19"/>
    <mergeCell ref="A21:I21"/>
    <mergeCell ref="A23:E23"/>
    <mergeCell ref="A24:I24"/>
    <mergeCell ref="A25:I25"/>
    <mergeCell ref="A28:D28"/>
    <mergeCell ref="B30:I30"/>
    <mergeCell ref="A26:D26"/>
    <mergeCell ref="A27:D27"/>
    <mergeCell ref="E28:I28"/>
    <mergeCell ref="A16:F17"/>
    <mergeCell ref="G16:I16"/>
    <mergeCell ref="A18:F18"/>
    <mergeCell ref="A20:F20"/>
    <mergeCell ref="A22:E22"/>
    <mergeCell ref="A15:I15"/>
    <mergeCell ref="A5:C5"/>
    <mergeCell ref="D5:I5"/>
    <mergeCell ref="A7:H7"/>
    <mergeCell ref="A8:H8"/>
    <mergeCell ref="A9:H9"/>
    <mergeCell ref="A10:H10"/>
    <mergeCell ref="A11:H11"/>
    <mergeCell ref="A12:I12"/>
    <mergeCell ref="A13:I13"/>
    <mergeCell ref="A14:I14"/>
    <mergeCell ref="H6:I6"/>
    <mergeCell ref="A6:G6"/>
    <mergeCell ref="A4:E4"/>
    <mergeCell ref="F4:I4"/>
    <mergeCell ref="B1:F1"/>
    <mergeCell ref="A2:E2"/>
    <mergeCell ref="F2:I2"/>
    <mergeCell ref="A3:G3"/>
    <mergeCell ref="H3:I3"/>
  </mergeCells>
  <printOptions horizontalCentered="1"/>
  <pageMargins left="0.31496062992125984" right="0.31496062992125984" top="0.35433070866141736" bottom="0.35433070866141736" header="0.31496062992125984" footer="0.31496062992125984"/>
  <pageSetup paperSize="9" scale="7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E3D7-B5E4-4E2F-84C5-F784B97A5ACC}">
  <dimension ref="A1:K31"/>
  <sheetViews>
    <sheetView view="pageBreakPreview" zoomScaleNormal="100" zoomScaleSheetLayoutView="100" workbookViewId="0">
      <selection activeCell="A11" sqref="A11:H11"/>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411</v>
      </c>
      <c r="B2" s="133"/>
      <c r="C2" s="133"/>
      <c r="D2" s="133"/>
      <c r="E2" s="133"/>
      <c r="F2" s="151" t="s">
        <v>78</v>
      </c>
      <c r="G2" s="151"/>
      <c r="H2" s="151"/>
      <c r="I2" s="151"/>
      <c r="J2" s="25"/>
      <c r="K2" s="25"/>
    </row>
    <row r="3" spans="1:11" ht="30.6" customHeight="1" x14ac:dyDescent="0.3">
      <c r="A3" s="115" t="s">
        <v>5</v>
      </c>
      <c r="B3" s="115"/>
      <c r="C3" s="115"/>
      <c r="D3" s="115"/>
      <c r="E3" s="115"/>
      <c r="F3" s="115"/>
      <c r="G3" s="115"/>
      <c r="H3" s="164" t="s">
        <v>277</v>
      </c>
      <c r="I3" s="164"/>
      <c r="J3" s="27"/>
      <c r="K3" s="27"/>
    </row>
    <row r="4" spans="1:11" ht="32.450000000000003" customHeight="1" x14ac:dyDescent="0.3">
      <c r="A4" s="152" t="s">
        <v>6</v>
      </c>
      <c r="B4" s="152"/>
      <c r="C4" s="152"/>
      <c r="D4" s="152"/>
      <c r="E4" s="152"/>
      <c r="F4" s="151" t="s">
        <v>307</v>
      </c>
      <c r="G4" s="151"/>
      <c r="H4" s="151"/>
      <c r="I4" s="151"/>
      <c r="J4" s="25"/>
      <c r="K4" s="25"/>
    </row>
    <row r="5" spans="1:11" ht="34.15" customHeight="1" x14ac:dyDescent="0.3">
      <c r="A5" s="115" t="s">
        <v>7</v>
      </c>
      <c r="B5" s="115"/>
      <c r="C5" s="115"/>
      <c r="D5" s="153" t="s">
        <v>61</v>
      </c>
      <c r="E5" s="153"/>
      <c r="F5" s="153"/>
      <c r="G5" s="153"/>
      <c r="H5" s="153"/>
      <c r="I5" s="153"/>
      <c r="J5" s="28"/>
      <c r="K5" s="28"/>
    </row>
    <row r="6" spans="1:11" ht="34.15" customHeight="1" x14ac:dyDescent="0.3">
      <c r="A6" s="127" t="s">
        <v>290</v>
      </c>
      <c r="B6" s="128"/>
      <c r="C6" s="128"/>
      <c r="D6" s="128"/>
      <c r="E6" s="128"/>
      <c r="F6" s="128"/>
      <c r="G6" s="128"/>
      <c r="H6" s="135" t="s">
        <v>62</v>
      </c>
      <c r="I6" s="135"/>
      <c r="J6" s="32"/>
      <c r="K6" s="32"/>
    </row>
    <row r="7" spans="1:11" ht="30.75" hidden="1" customHeight="1" x14ac:dyDescent="0.3">
      <c r="A7" s="127" t="s">
        <v>83</v>
      </c>
      <c r="B7" s="128"/>
      <c r="C7" s="128"/>
      <c r="D7" s="128"/>
      <c r="E7" s="128"/>
      <c r="F7" s="128"/>
      <c r="G7" s="128"/>
      <c r="H7" s="129"/>
      <c r="I7" s="42">
        <v>0</v>
      </c>
      <c r="J7" s="34"/>
      <c r="K7" s="34"/>
    </row>
    <row r="8" spans="1:11" ht="28.5" customHeight="1" x14ac:dyDescent="0.3">
      <c r="A8" s="127" t="s">
        <v>85</v>
      </c>
      <c r="B8" s="128"/>
      <c r="C8" s="128"/>
      <c r="D8" s="128"/>
      <c r="E8" s="128"/>
      <c r="F8" s="128"/>
      <c r="G8" s="128"/>
      <c r="H8" s="129"/>
      <c r="I8" s="38">
        <f>I19-I7</f>
        <v>630000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291</v>
      </c>
      <c r="B11" s="155"/>
      <c r="C11" s="155"/>
      <c r="D11" s="155"/>
      <c r="E11" s="155"/>
      <c r="F11" s="155"/>
      <c r="G11" s="155"/>
      <c r="H11" s="156"/>
      <c r="I11" s="40">
        <f>SUM(I7:J10)</f>
        <v>630000</v>
      </c>
      <c r="J11" s="31"/>
      <c r="K11" s="31"/>
    </row>
    <row r="12" spans="1:11" ht="27.75" customHeight="1" x14ac:dyDescent="0.3">
      <c r="A12" s="115" t="s">
        <v>9</v>
      </c>
      <c r="B12" s="115"/>
      <c r="C12" s="115"/>
      <c r="D12" s="115"/>
      <c r="E12" s="115"/>
      <c r="F12" s="115"/>
      <c r="G12" s="115"/>
      <c r="H12" s="115"/>
      <c r="I12" s="115"/>
      <c r="J12" s="26"/>
      <c r="K12" s="26"/>
    </row>
    <row r="13" spans="1:11" ht="52.5" customHeight="1" x14ac:dyDescent="0.3">
      <c r="A13" s="347" t="s">
        <v>330</v>
      </c>
      <c r="B13" s="347"/>
      <c r="C13" s="347"/>
      <c r="D13" s="347"/>
      <c r="E13" s="347"/>
      <c r="F13" s="347"/>
      <c r="G13" s="347"/>
      <c r="H13" s="347"/>
      <c r="I13" s="347"/>
      <c r="J13" s="29"/>
      <c r="K13" s="29"/>
    </row>
    <row r="14" spans="1:11" ht="34.5" customHeight="1" x14ac:dyDescent="0.3">
      <c r="A14" s="115" t="s">
        <v>10</v>
      </c>
      <c r="B14" s="115"/>
      <c r="C14" s="115"/>
      <c r="D14" s="115"/>
      <c r="E14" s="115"/>
      <c r="F14" s="115"/>
      <c r="G14" s="115"/>
      <c r="H14" s="115"/>
      <c r="I14" s="115"/>
      <c r="J14" s="26"/>
      <c r="K14" s="26"/>
    </row>
    <row r="15" spans="1:11" ht="43.5" customHeight="1" x14ac:dyDescent="0.3">
      <c r="A15" s="345" t="s">
        <v>331</v>
      </c>
      <c r="B15" s="345"/>
      <c r="C15" s="345"/>
      <c r="D15" s="345"/>
      <c r="E15" s="345"/>
      <c r="F15" s="345"/>
      <c r="G15" s="345"/>
      <c r="H15" s="345"/>
      <c r="I15" s="345"/>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t="s">
        <v>99</v>
      </c>
      <c r="B18" s="165"/>
      <c r="C18" s="165"/>
      <c r="D18" s="165"/>
      <c r="E18" s="165"/>
      <c r="F18" s="165"/>
      <c r="G18" s="20">
        <v>1</v>
      </c>
      <c r="H18" s="10">
        <v>630000</v>
      </c>
      <c r="I18" s="10">
        <f>H18*G18</f>
        <v>630000</v>
      </c>
    </row>
    <row r="19" spans="1:9" ht="29.25" customHeight="1" x14ac:dyDescent="0.3">
      <c r="A19" s="124" t="s">
        <v>51</v>
      </c>
      <c r="B19" s="125"/>
      <c r="C19" s="125"/>
      <c r="D19" s="125"/>
      <c r="E19" s="125"/>
      <c r="F19" s="126"/>
      <c r="G19" s="39"/>
      <c r="H19" s="39"/>
      <c r="I19" s="35">
        <f>SUM(I18)</f>
        <v>630000</v>
      </c>
    </row>
    <row r="20" spans="1:9" ht="32.450000000000003" customHeight="1" x14ac:dyDescent="0.3">
      <c r="A20" s="127" t="s">
        <v>292</v>
      </c>
      <c r="B20" s="128"/>
      <c r="C20" s="128"/>
      <c r="D20" s="128"/>
      <c r="E20" s="128"/>
      <c r="F20" s="128"/>
      <c r="G20" s="128"/>
      <c r="H20" s="128"/>
      <c r="I20" s="129"/>
    </row>
    <row r="21" spans="1:9" ht="33.75" customHeight="1" x14ac:dyDescent="0.3">
      <c r="A21" s="152" t="s">
        <v>3</v>
      </c>
      <c r="B21" s="152"/>
      <c r="C21" s="152"/>
      <c r="D21" s="152"/>
      <c r="E21" s="152"/>
      <c r="F21" s="16" t="s">
        <v>38</v>
      </c>
      <c r="G21" s="16" t="s">
        <v>35</v>
      </c>
      <c r="H21" s="16" t="s">
        <v>36</v>
      </c>
      <c r="I21" s="16" t="s">
        <v>37</v>
      </c>
    </row>
    <row r="22" spans="1:9" ht="34.5" customHeight="1" x14ac:dyDescent="0.3">
      <c r="A22" s="237" t="str">
        <f>F4</f>
        <v>მთა „ტბათში“ მთის ელექტრო-გადამცემი ხაზის მოწყობა</v>
      </c>
      <c r="B22" s="237"/>
      <c r="C22" s="237"/>
      <c r="D22" s="237"/>
      <c r="E22" s="237"/>
      <c r="F22" s="19" t="s">
        <v>193</v>
      </c>
      <c r="G22" s="2" t="s">
        <v>34</v>
      </c>
      <c r="H22" s="2" t="s">
        <v>34</v>
      </c>
      <c r="I22" s="2" t="s">
        <v>34</v>
      </c>
    </row>
    <row r="23" spans="1:9" ht="33.75" customHeight="1" x14ac:dyDescent="0.3">
      <c r="A23" s="115" t="s">
        <v>11</v>
      </c>
      <c r="B23" s="115"/>
      <c r="C23" s="115"/>
      <c r="D23" s="115"/>
      <c r="E23" s="115"/>
      <c r="F23" s="115"/>
      <c r="G23" s="115"/>
      <c r="H23" s="115"/>
      <c r="I23" s="115"/>
    </row>
    <row r="24" spans="1:9" ht="45.75" customHeight="1" x14ac:dyDescent="0.3">
      <c r="A24" s="340" t="s">
        <v>308</v>
      </c>
      <c r="B24" s="340"/>
      <c r="C24" s="340"/>
      <c r="D24" s="340"/>
      <c r="E24" s="340"/>
      <c r="F24" s="340"/>
      <c r="G24" s="340"/>
      <c r="H24" s="340"/>
      <c r="I24" s="340"/>
    </row>
    <row r="25" spans="1:9" ht="45.75" customHeight="1" x14ac:dyDescent="0.3">
      <c r="A25" s="172" t="str">
        <f>A21</f>
        <v>დასახელება</v>
      </c>
      <c r="B25" s="173"/>
      <c r="C25" s="173"/>
      <c r="D25" s="174"/>
      <c r="E25" s="15" t="s">
        <v>155</v>
      </c>
      <c r="F25" s="15" t="s">
        <v>156</v>
      </c>
      <c r="G25" s="15" t="s">
        <v>157</v>
      </c>
      <c r="H25" s="15" t="s">
        <v>158</v>
      </c>
      <c r="I25" s="15" t="s">
        <v>159</v>
      </c>
    </row>
    <row r="26" spans="1:9" ht="45.75" customHeight="1" x14ac:dyDescent="0.3">
      <c r="A26" s="175" t="str">
        <f>A22</f>
        <v>მთა „ტბათში“ მთის ელექტრო-გადამცემი ხაზის მოწყობა</v>
      </c>
      <c r="B26" s="176"/>
      <c r="C26" s="176"/>
      <c r="D26" s="177"/>
      <c r="E26" s="2">
        <v>250000</v>
      </c>
      <c r="F26" s="2">
        <f>I19</f>
        <v>630000</v>
      </c>
      <c r="G26" s="2" t="s">
        <v>34</v>
      </c>
      <c r="H26" s="2" t="s">
        <v>34</v>
      </c>
      <c r="I26" s="2" t="s">
        <v>34</v>
      </c>
    </row>
    <row r="27" spans="1:9" ht="66" customHeight="1" x14ac:dyDescent="0.3">
      <c r="A27" s="167" t="s">
        <v>53</v>
      </c>
      <c r="B27" s="167"/>
      <c r="C27" s="167"/>
      <c r="D27" s="167"/>
      <c r="E27" s="160" t="s">
        <v>64</v>
      </c>
      <c r="F27" s="161"/>
      <c r="G27" s="161"/>
      <c r="H27" s="161"/>
      <c r="I27" s="162"/>
    </row>
    <row r="29" spans="1:9" ht="40.5" customHeight="1" x14ac:dyDescent="0.3">
      <c r="A29" s="66" t="s">
        <v>42</v>
      </c>
      <c r="B29" s="120" t="s">
        <v>12</v>
      </c>
      <c r="C29" s="120"/>
      <c r="D29" s="120"/>
      <c r="E29" s="120"/>
      <c r="F29" s="120"/>
      <c r="G29" s="120"/>
      <c r="H29" s="120"/>
      <c r="I29" s="120"/>
    </row>
    <row r="30" spans="1:9" ht="55.5" customHeight="1" x14ac:dyDescent="0.3">
      <c r="A30" s="181" t="s">
        <v>308</v>
      </c>
      <c r="B30" s="15" t="s">
        <v>13</v>
      </c>
      <c r="C30" s="15" t="s">
        <v>90</v>
      </c>
      <c r="D30" s="15" t="s">
        <v>91</v>
      </c>
      <c r="E30" s="15" t="s">
        <v>14</v>
      </c>
      <c r="F30" s="15" t="s">
        <v>33</v>
      </c>
      <c r="G30" s="15" t="s">
        <v>40</v>
      </c>
      <c r="H30" s="15" t="s">
        <v>15</v>
      </c>
      <c r="I30" s="15" t="s">
        <v>16</v>
      </c>
    </row>
    <row r="31" spans="1:9" ht="125.25" customHeight="1" x14ac:dyDescent="0.3">
      <c r="A31" s="181"/>
      <c r="B31" s="7" t="s">
        <v>276</v>
      </c>
      <c r="C31" s="7">
        <v>400</v>
      </c>
      <c r="D31" s="7">
        <v>7000</v>
      </c>
      <c r="E31" s="7" t="s">
        <v>45</v>
      </c>
      <c r="F31" s="11">
        <v>0.1</v>
      </c>
      <c r="G31" s="78" t="s">
        <v>195</v>
      </c>
      <c r="H31" s="74" t="s">
        <v>221</v>
      </c>
      <c r="I31" s="74" t="s">
        <v>278</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E3A34-499D-406E-9846-54D86313AE8C}">
  <sheetPr>
    <tabColor rgb="FF92D050"/>
  </sheetPr>
  <dimension ref="A1:K31"/>
  <sheetViews>
    <sheetView view="pageBreakPreview" zoomScaleNormal="100" zoomScaleSheetLayoutView="100" workbookViewId="0">
      <selection activeCell="E27" sqref="E27:I27"/>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78</v>
      </c>
      <c r="G2" s="151"/>
      <c r="H2" s="151"/>
      <c r="I2" s="151"/>
      <c r="J2" s="25"/>
      <c r="K2" s="25"/>
    </row>
    <row r="3" spans="1:11" ht="30.6" customHeight="1" x14ac:dyDescent="0.3">
      <c r="A3" s="115" t="s">
        <v>5</v>
      </c>
      <c r="B3" s="115"/>
      <c r="C3" s="115"/>
      <c r="D3" s="115"/>
      <c r="E3" s="115"/>
      <c r="F3" s="115"/>
      <c r="G3" s="115"/>
      <c r="H3" s="164" t="s">
        <v>150</v>
      </c>
      <c r="I3" s="164"/>
      <c r="J3" s="27"/>
      <c r="K3" s="27"/>
    </row>
    <row r="4" spans="1:11" ht="32.450000000000003" customHeight="1" x14ac:dyDescent="0.3">
      <c r="A4" s="115" t="s">
        <v>6</v>
      </c>
      <c r="B4" s="115"/>
      <c r="C4" s="115"/>
      <c r="D4" s="115"/>
      <c r="E4" s="115"/>
      <c r="F4" s="151"/>
      <c r="G4" s="151"/>
      <c r="H4" s="151"/>
      <c r="I4" s="151"/>
      <c r="J4" s="25"/>
      <c r="K4" s="25"/>
    </row>
    <row r="5" spans="1:11" ht="34.15" customHeight="1" x14ac:dyDescent="0.3">
      <c r="A5" s="115" t="s">
        <v>7</v>
      </c>
      <c r="B5" s="115"/>
      <c r="C5" s="115"/>
      <c r="D5" s="153" t="s">
        <v>61</v>
      </c>
      <c r="E5" s="153"/>
      <c r="F5" s="153"/>
      <c r="G5" s="153"/>
      <c r="H5" s="153"/>
      <c r="I5" s="153"/>
      <c r="J5" s="28"/>
      <c r="K5" s="28"/>
    </row>
    <row r="6" spans="1:11" ht="34.15" customHeight="1" x14ac:dyDescent="0.3">
      <c r="A6" s="115" t="s">
        <v>290</v>
      </c>
      <c r="B6" s="115"/>
      <c r="C6" s="115"/>
      <c r="D6" s="115"/>
      <c r="E6" s="115"/>
      <c r="F6" s="115"/>
      <c r="G6" s="115"/>
      <c r="H6" s="187" t="s">
        <v>152</v>
      </c>
      <c r="I6" s="180"/>
      <c r="J6" s="32"/>
      <c r="K6" s="32"/>
    </row>
    <row r="7" spans="1:11" ht="30.75" hidden="1" customHeight="1" x14ac:dyDescent="0.3">
      <c r="A7" s="127" t="s">
        <v>83</v>
      </c>
      <c r="B7" s="128"/>
      <c r="C7" s="128"/>
      <c r="D7" s="128"/>
      <c r="E7" s="128"/>
      <c r="F7" s="128"/>
      <c r="G7" s="128"/>
      <c r="H7" s="129"/>
      <c r="I7" s="42">
        <v>0</v>
      </c>
      <c r="J7" s="34"/>
      <c r="K7" s="34"/>
    </row>
    <row r="8" spans="1:11" ht="28.5" customHeight="1" x14ac:dyDescent="0.3">
      <c r="A8" s="127" t="s">
        <v>85</v>
      </c>
      <c r="B8" s="128"/>
      <c r="C8" s="128"/>
      <c r="D8" s="128"/>
      <c r="E8" s="128"/>
      <c r="F8" s="128"/>
      <c r="G8" s="128"/>
      <c r="H8" s="129"/>
      <c r="I8" s="38">
        <f>I19-I7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291</v>
      </c>
      <c r="B11" s="155"/>
      <c r="C11" s="155"/>
      <c r="D11" s="155"/>
      <c r="E11" s="155"/>
      <c r="F11" s="155"/>
      <c r="G11" s="155"/>
      <c r="H11" s="156"/>
      <c r="I11" s="40">
        <f>SUM(I7:J10)</f>
        <v>0</v>
      </c>
      <c r="J11" s="31"/>
      <c r="K11" s="31"/>
    </row>
    <row r="12" spans="1:11" ht="27.75" customHeight="1" x14ac:dyDescent="0.3">
      <c r="A12" s="115" t="s">
        <v>9</v>
      </c>
      <c r="B12" s="115"/>
      <c r="C12" s="115"/>
      <c r="D12" s="115"/>
      <c r="E12" s="115"/>
      <c r="F12" s="115"/>
      <c r="G12" s="115"/>
      <c r="H12" s="115"/>
      <c r="I12" s="115"/>
      <c r="J12" s="26"/>
      <c r="K12" s="26"/>
    </row>
    <row r="13" spans="1:11" ht="36" customHeight="1" x14ac:dyDescent="0.3">
      <c r="A13" s="117"/>
      <c r="B13" s="117"/>
      <c r="C13" s="117"/>
      <c r="D13" s="117"/>
      <c r="E13" s="117"/>
      <c r="F13" s="117"/>
      <c r="G13" s="117"/>
      <c r="H13" s="117"/>
      <c r="I13" s="117"/>
      <c r="J13" s="29"/>
      <c r="K13" s="29"/>
    </row>
    <row r="14" spans="1:11" ht="34.5" customHeight="1" x14ac:dyDescent="0.3">
      <c r="A14" s="115" t="s">
        <v>10</v>
      </c>
      <c r="B14" s="115"/>
      <c r="C14" s="115"/>
      <c r="D14" s="115"/>
      <c r="E14" s="115"/>
      <c r="F14" s="115"/>
      <c r="G14" s="115"/>
      <c r="H14" s="115"/>
      <c r="I14" s="115"/>
      <c r="J14" s="26"/>
      <c r="K14" s="26"/>
    </row>
    <row r="15" spans="1:11" ht="57" customHeight="1" x14ac:dyDescent="0.3">
      <c r="A15" s="340"/>
      <c r="B15" s="340"/>
      <c r="C15" s="340"/>
      <c r="D15" s="340"/>
      <c r="E15" s="340"/>
      <c r="F15" s="340"/>
      <c r="G15" s="340"/>
      <c r="H15" s="340"/>
      <c r="I15" s="340"/>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t="s">
        <v>99</v>
      </c>
      <c r="B18" s="165"/>
      <c r="C18" s="165"/>
      <c r="D18" s="165"/>
      <c r="E18" s="165"/>
      <c r="F18" s="165"/>
      <c r="G18" s="20"/>
      <c r="H18" s="10"/>
      <c r="I18" s="10">
        <f>H18*G18</f>
        <v>0</v>
      </c>
    </row>
    <row r="19" spans="1:9" ht="29.25" customHeight="1" x14ac:dyDescent="0.3">
      <c r="A19" s="124" t="s">
        <v>51</v>
      </c>
      <c r="B19" s="125"/>
      <c r="C19" s="125"/>
      <c r="D19" s="125"/>
      <c r="E19" s="125"/>
      <c r="F19" s="126"/>
      <c r="G19" s="39"/>
      <c r="H19" s="39"/>
      <c r="I19" s="35">
        <f>SUM(I18)</f>
        <v>0</v>
      </c>
    </row>
    <row r="20" spans="1:9" ht="32.450000000000003" customHeight="1" x14ac:dyDescent="0.3">
      <c r="A20" s="115" t="s">
        <v>28</v>
      </c>
      <c r="B20" s="115"/>
      <c r="C20" s="115"/>
      <c r="D20" s="115"/>
      <c r="E20" s="115"/>
      <c r="F20" s="115"/>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237">
        <f>F4</f>
        <v>0</v>
      </c>
      <c r="B22" s="237"/>
      <c r="C22" s="237"/>
      <c r="D22" s="237"/>
      <c r="E22" s="237"/>
      <c r="F22" s="19" t="s">
        <v>34</v>
      </c>
      <c r="G22" s="19" t="s">
        <v>34</v>
      </c>
      <c r="H22" s="19" t="s">
        <v>34</v>
      </c>
      <c r="I22" s="19" t="s">
        <v>34</v>
      </c>
    </row>
    <row r="23" spans="1:9" ht="33.75" customHeight="1" x14ac:dyDescent="0.3">
      <c r="A23" s="115" t="s">
        <v>11</v>
      </c>
      <c r="B23" s="115"/>
      <c r="C23" s="115"/>
      <c r="D23" s="115"/>
      <c r="E23" s="115"/>
      <c r="F23" s="115"/>
      <c r="G23" s="115"/>
      <c r="H23" s="115"/>
      <c r="I23" s="115"/>
    </row>
    <row r="24" spans="1:9" ht="34.5" customHeight="1" x14ac:dyDescent="0.3">
      <c r="A24" s="116"/>
      <c r="B24" s="116"/>
      <c r="C24" s="116"/>
      <c r="D24" s="116"/>
      <c r="E24" s="116"/>
      <c r="F24" s="116"/>
      <c r="G24" s="116"/>
      <c r="H24" s="116"/>
      <c r="I24" s="116"/>
    </row>
    <row r="25" spans="1:9" ht="45.75" customHeight="1" x14ac:dyDescent="0.3">
      <c r="A25" s="198" t="s">
        <v>306</v>
      </c>
      <c r="B25" s="199"/>
      <c r="C25" s="199"/>
      <c r="D25" s="200"/>
      <c r="E25" s="15" t="s">
        <v>155</v>
      </c>
      <c r="F25" s="15" t="s">
        <v>156</v>
      </c>
      <c r="G25" s="15" t="s">
        <v>157</v>
      </c>
      <c r="H25" s="15" t="s">
        <v>158</v>
      </c>
      <c r="I25" s="15" t="s">
        <v>159</v>
      </c>
    </row>
    <row r="26" spans="1:9" ht="45.75" customHeight="1" x14ac:dyDescent="0.3">
      <c r="A26" s="175">
        <f>A22</f>
        <v>0</v>
      </c>
      <c r="B26" s="176"/>
      <c r="C26" s="176"/>
      <c r="D26" s="177"/>
      <c r="E26" s="49">
        <v>0</v>
      </c>
      <c r="F26" s="49">
        <f>I19</f>
        <v>0</v>
      </c>
      <c r="G26" s="49">
        <v>0</v>
      </c>
      <c r="H26" s="49">
        <v>0</v>
      </c>
      <c r="I26" s="49">
        <v>0</v>
      </c>
    </row>
    <row r="27" spans="1:9" ht="66" customHeight="1" x14ac:dyDescent="0.3">
      <c r="A27" s="167" t="s">
        <v>53</v>
      </c>
      <c r="B27" s="167"/>
      <c r="C27" s="167"/>
      <c r="D27" s="167"/>
      <c r="E27" s="160" t="s">
        <v>64</v>
      </c>
      <c r="F27" s="161"/>
      <c r="G27" s="161"/>
      <c r="H27" s="161"/>
      <c r="I27" s="162"/>
    </row>
    <row r="29" spans="1:9" ht="40.5" customHeight="1" x14ac:dyDescent="0.3">
      <c r="A29" s="16" t="s">
        <v>42</v>
      </c>
      <c r="B29" s="152" t="s">
        <v>12</v>
      </c>
      <c r="C29" s="152"/>
      <c r="D29" s="152"/>
      <c r="E29" s="152"/>
      <c r="F29" s="152"/>
      <c r="G29" s="152"/>
      <c r="H29" s="152"/>
      <c r="I29" s="152"/>
    </row>
    <row r="30" spans="1:9" ht="55.5" customHeight="1" x14ac:dyDescent="0.3">
      <c r="A30" s="181"/>
      <c r="B30" s="15" t="s">
        <v>13</v>
      </c>
      <c r="C30" s="15" t="s">
        <v>90</v>
      </c>
      <c r="D30" s="15" t="s">
        <v>91</v>
      </c>
      <c r="E30" s="15" t="s">
        <v>14</v>
      </c>
      <c r="F30" s="15" t="s">
        <v>33</v>
      </c>
      <c r="G30" s="15" t="s">
        <v>40</v>
      </c>
      <c r="H30" s="15" t="s">
        <v>15</v>
      </c>
      <c r="I30" s="15" t="s">
        <v>16</v>
      </c>
    </row>
    <row r="31" spans="1:9" ht="102.75" customHeight="1" x14ac:dyDescent="0.3">
      <c r="A31" s="181"/>
      <c r="B31" s="7"/>
      <c r="C31" s="7"/>
      <c r="D31" s="7"/>
      <c r="E31" s="7"/>
      <c r="F31" s="11"/>
      <c r="G31" s="78"/>
      <c r="H31" s="74"/>
      <c r="I31" s="74"/>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2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E1079-789A-4952-A25A-EF5C264322E2}">
  <dimension ref="A1:K31"/>
  <sheetViews>
    <sheetView view="pageBreakPreview" topLeftCell="A27" zoomScaleNormal="100" zoomScaleSheetLayoutView="100" workbookViewId="0">
      <selection activeCell="K12" sqref="K1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43</v>
      </c>
      <c r="G2" s="151"/>
      <c r="H2" s="151"/>
      <c r="I2" s="151"/>
      <c r="J2" s="25"/>
      <c r="K2" s="25"/>
    </row>
    <row r="3" spans="1:11" ht="30.6" customHeight="1" x14ac:dyDescent="0.3">
      <c r="A3" s="115" t="s">
        <v>19</v>
      </c>
      <c r="B3" s="115"/>
      <c r="C3" s="115"/>
      <c r="D3" s="115"/>
      <c r="E3" s="115"/>
      <c r="F3" s="115"/>
      <c r="G3" s="115"/>
      <c r="H3" s="164" t="s">
        <v>103</v>
      </c>
      <c r="I3" s="164"/>
      <c r="J3" s="27"/>
      <c r="K3" s="27"/>
    </row>
    <row r="4" spans="1:11" ht="32.450000000000003" customHeight="1" x14ac:dyDescent="0.3">
      <c r="A4" s="115" t="s">
        <v>20</v>
      </c>
      <c r="B4" s="115"/>
      <c r="C4" s="115"/>
      <c r="D4" s="115"/>
      <c r="E4" s="115"/>
      <c r="F4" s="151" t="s">
        <v>80</v>
      </c>
      <c r="G4" s="151"/>
      <c r="H4" s="151"/>
      <c r="I4" s="151"/>
      <c r="J4" s="25"/>
      <c r="K4" s="25"/>
    </row>
    <row r="5" spans="1:11" ht="34.15" customHeight="1" x14ac:dyDescent="0.3">
      <c r="A5" s="115" t="s">
        <v>21</v>
      </c>
      <c r="B5" s="115"/>
      <c r="C5" s="115"/>
      <c r="D5" s="151" t="s">
        <v>151</v>
      </c>
      <c r="E5" s="151"/>
      <c r="F5" s="151"/>
      <c r="G5" s="151"/>
      <c r="H5" s="151"/>
      <c r="I5" s="151"/>
      <c r="J5" s="28"/>
      <c r="K5" s="28"/>
    </row>
    <row r="6" spans="1:11" ht="34.15" customHeight="1" x14ac:dyDescent="0.3">
      <c r="A6" s="115" t="s">
        <v>24</v>
      </c>
      <c r="B6" s="115"/>
      <c r="C6" s="115"/>
      <c r="D6" s="115"/>
      <c r="E6" s="115"/>
      <c r="F6" s="115"/>
      <c r="G6" s="115"/>
      <c r="H6" s="179" t="s">
        <v>152</v>
      </c>
      <c r="I6" s="180"/>
      <c r="J6" s="32"/>
      <c r="K6" s="32"/>
    </row>
    <row r="7" spans="1:11" ht="30.75" customHeight="1" x14ac:dyDescent="0.3">
      <c r="A7" s="127" t="s">
        <v>83</v>
      </c>
      <c r="B7" s="128"/>
      <c r="C7" s="128"/>
      <c r="D7" s="128"/>
      <c r="E7" s="128"/>
      <c r="F7" s="128"/>
      <c r="G7" s="128"/>
      <c r="H7" s="129"/>
      <c r="I7" s="42">
        <f>I19</f>
        <v>10000</v>
      </c>
      <c r="J7" s="34"/>
      <c r="K7" s="34"/>
    </row>
    <row r="8" spans="1:11" ht="28.5" hidden="1" customHeight="1" x14ac:dyDescent="0.3">
      <c r="A8" s="127" t="s">
        <v>85</v>
      </c>
      <c r="B8" s="128"/>
      <c r="C8" s="128"/>
      <c r="D8" s="128"/>
      <c r="E8" s="128"/>
      <c r="F8" s="128"/>
      <c r="G8" s="128"/>
      <c r="H8" s="129"/>
      <c r="I8" s="38">
        <f>I19-I7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SUM(I7:I10)</f>
        <v>10000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153</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90.75" customHeight="1" x14ac:dyDescent="0.3">
      <c r="A15" s="116" t="s">
        <v>154</v>
      </c>
      <c r="B15" s="116"/>
      <c r="C15" s="116"/>
      <c r="D15" s="116"/>
      <c r="E15" s="116"/>
      <c r="F15" s="116"/>
      <c r="G15" s="116"/>
      <c r="H15" s="116"/>
      <c r="I15" s="116"/>
      <c r="J15" s="30"/>
      <c r="K15" s="30"/>
    </row>
    <row r="16" spans="1:11" ht="35.25" customHeight="1" x14ac:dyDescent="0.3">
      <c r="A16" s="178" t="s">
        <v>3</v>
      </c>
      <c r="B16" s="178"/>
      <c r="C16" s="178"/>
      <c r="D16" s="178"/>
      <c r="E16" s="178"/>
      <c r="F16" s="178"/>
      <c r="G16" s="137" t="s">
        <v>31</v>
      </c>
      <c r="H16" s="137"/>
      <c r="I16" s="137"/>
    </row>
    <row r="17" spans="1:9" ht="38.25" customHeight="1" x14ac:dyDescent="0.3">
      <c r="A17" s="178"/>
      <c r="B17" s="178"/>
      <c r="C17" s="178"/>
      <c r="D17" s="178"/>
      <c r="E17" s="178"/>
      <c r="F17" s="178"/>
      <c r="G17" s="48" t="s">
        <v>26</v>
      </c>
      <c r="H17" s="47" t="s">
        <v>39</v>
      </c>
      <c r="I17" s="47" t="s">
        <v>27</v>
      </c>
    </row>
    <row r="18" spans="1:9" ht="33.75" customHeight="1" x14ac:dyDescent="0.3">
      <c r="A18" s="165" t="s">
        <v>100</v>
      </c>
      <c r="B18" s="165"/>
      <c r="C18" s="165"/>
      <c r="D18" s="165"/>
      <c r="E18" s="165"/>
      <c r="F18" s="165"/>
      <c r="G18" s="20">
        <v>1</v>
      </c>
      <c r="H18" s="10">
        <v>10000</v>
      </c>
      <c r="I18" s="10">
        <f>H18*G18</f>
        <v>10000</v>
      </c>
    </row>
    <row r="19" spans="1:9" ht="29.25" customHeight="1" x14ac:dyDescent="0.3">
      <c r="A19" s="124" t="s">
        <v>51</v>
      </c>
      <c r="B19" s="125"/>
      <c r="C19" s="125"/>
      <c r="D19" s="125"/>
      <c r="E19" s="125"/>
      <c r="F19" s="126"/>
      <c r="G19" s="39"/>
      <c r="H19" s="39"/>
      <c r="I19" s="41">
        <f>SUM(I18)</f>
        <v>10000</v>
      </c>
    </row>
    <row r="20" spans="1:9" ht="32.450000000000003" customHeight="1" x14ac:dyDescent="0.3">
      <c r="A20" s="115" t="s">
        <v>28</v>
      </c>
      <c r="B20" s="115"/>
      <c r="C20" s="115"/>
      <c r="D20" s="115"/>
      <c r="E20" s="115"/>
      <c r="F20" s="115"/>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82" t="str">
        <f>F4</f>
        <v>მთებზე მოიალაღეთა ტრანსპორტირება</v>
      </c>
      <c r="B22" s="182"/>
      <c r="C22" s="182"/>
      <c r="D22" s="182"/>
      <c r="E22" s="182"/>
      <c r="F22" s="19" t="s">
        <v>34</v>
      </c>
      <c r="G22" s="2" t="s">
        <v>34</v>
      </c>
      <c r="H22" s="2">
        <v>10000</v>
      </c>
      <c r="I22" s="2" t="s">
        <v>34</v>
      </c>
    </row>
    <row r="23" spans="1:9" ht="33.75" customHeight="1" x14ac:dyDescent="0.3">
      <c r="A23" s="115" t="s">
        <v>29</v>
      </c>
      <c r="B23" s="115"/>
      <c r="C23" s="115"/>
      <c r="D23" s="115"/>
      <c r="E23" s="115"/>
      <c r="F23" s="115"/>
      <c r="G23" s="115"/>
      <c r="H23" s="115"/>
      <c r="I23" s="115"/>
    </row>
    <row r="24" spans="1:9" ht="37.5" customHeight="1" x14ac:dyDescent="0.3">
      <c r="A24" s="116" t="s">
        <v>160</v>
      </c>
      <c r="B24" s="116"/>
      <c r="C24" s="116"/>
      <c r="D24" s="116"/>
      <c r="E24" s="116"/>
      <c r="F24" s="116"/>
      <c r="G24" s="116"/>
      <c r="H24" s="116"/>
      <c r="I24" s="116"/>
    </row>
    <row r="25" spans="1:9" ht="45.75" customHeight="1" x14ac:dyDescent="0.3">
      <c r="A25" s="172" t="str">
        <f>A21</f>
        <v>დასახელება</v>
      </c>
      <c r="B25" s="173"/>
      <c r="C25" s="173"/>
      <c r="D25" s="174"/>
      <c r="E25" s="15" t="s">
        <v>155</v>
      </c>
      <c r="F25" s="15" t="s">
        <v>156</v>
      </c>
      <c r="G25" s="15" t="s">
        <v>157</v>
      </c>
      <c r="H25" s="15" t="s">
        <v>158</v>
      </c>
      <c r="I25" s="15" t="s">
        <v>159</v>
      </c>
    </row>
    <row r="26" spans="1:9" ht="33" customHeight="1" x14ac:dyDescent="0.3">
      <c r="A26" s="175" t="str">
        <f>F4</f>
        <v>მთებზე მოიალაღეთა ტრანსპორტირება</v>
      </c>
      <c r="B26" s="176"/>
      <c r="C26" s="176"/>
      <c r="D26" s="177"/>
      <c r="E26" s="2">
        <v>10000</v>
      </c>
      <c r="F26" s="2">
        <v>10000</v>
      </c>
      <c r="G26" s="2">
        <v>10000</v>
      </c>
      <c r="H26" s="2">
        <v>10000</v>
      </c>
      <c r="I26" s="2">
        <v>10000</v>
      </c>
    </row>
    <row r="27" spans="1:9" ht="66" customHeight="1" x14ac:dyDescent="0.3">
      <c r="A27" s="167" t="s">
        <v>53</v>
      </c>
      <c r="B27" s="167"/>
      <c r="C27" s="167"/>
      <c r="D27" s="167"/>
      <c r="E27" s="183" t="s">
        <v>316</v>
      </c>
      <c r="F27" s="184"/>
      <c r="G27" s="184"/>
      <c r="H27" s="184"/>
      <c r="I27" s="185"/>
    </row>
    <row r="29" spans="1:9" ht="40.5" customHeight="1" x14ac:dyDescent="0.3">
      <c r="A29" s="16" t="s">
        <v>46</v>
      </c>
      <c r="B29" s="152" t="s">
        <v>30</v>
      </c>
      <c r="C29" s="152"/>
      <c r="D29" s="152"/>
      <c r="E29" s="152"/>
      <c r="F29" s="152"/>
      <c r="G29" s="152"/>
      <c r="H29" s="152"/>
      <c r="I29" s="152"/>
    </row>
    <row r="30" spans="1:9" ht="55.5" customHeight="1" x14ac:dyDescent="0.3">
      <c r="A30" s="181" t="s">
        <v>160</v>
      </c>
      <c r="B30" s="15" t="s">
        <v>13</v>
      </c>
      <c r="C30" s="15" t="s">
        <v>90</v>
      </c>
      <c r="D30" s="15" t="s">
        <v>91</v>
      </c>
      <c r="E30" s="15" t="s">
        <v>14</v>
      </c>
      <c r="F30" s="15" t="s">
        <v>33</v>
      </c>
      <c r="G30" s="15" t="s">
        <v>40</v>
      </c>
      <c r="H30" s="15" t="s">
        <v>15</v>
      </c>
      <c r="I30" s="15" t="s">
        <v>16</v>
      </c>
    </row>
    <row r="31" spans="1:9" ht="138.75" customHeight="1" x14ac:dyDescent="0.3">
      <c r="A31" s="181"/>
      <c r="B31" s="7" t="s">
        <v>101</v>
      </c>
      <c r="C31" s="7" t="s">
        <v>102</v>
      </c>
      <c r="D31" s="7" t="s">
        <v>102</v>
      </c>
      <c r="E31" s="7" t="s">
        <v>26</v>
      </c>
      <c r="F31" s="11">
        <v>0.1</v>
      </c>
      <c r="G31" s="14" t="s">
        <v>57</v>
      </c>
      <c r="H31" s="13" t="s">
        <v>58</v>
      </c>
      <c r="I31" s="59" t="s">
        <v>197</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7:H7"/>
    <mergeCell ref="A8:H8"/>
    <mergeCell ref="A6:G6"/>
    <mergeCell ref="H6:I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8DA5-6920-48FE-B0D5-F36ED6FC56D6}">
  <dimension ref="A1:K33"/>
  <sheetViews>
    <sheetView view="pageBreakPreview" topLeftCell="A26" zoomScaleNormal="100" zoomScaleSheetLayoutView="100" workbookViewId="0">
      <selection activeCell="F41" sqref="F41"/>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43</v>
      </c>
      <c r="G2" s="151"/>
      <c r="H2" s="151"/>
      <c r="I2" s="151"/>
      <c r="J2" s="25"/>
      <c r="K2" s="25"/>
    </row>
    <row r="3" spans="1:11" ht="30.6" customHeight="1" x14ac:dyDescent="0.3">
      <c r="A3" s="115" t="s">
        <v>19</v>
      </c>
      <c r="B3" s="115"/>
      <c r="C3" s="115"/>
      <c r="D3" s="115"/>
      <c r="E3" s="115"/>
      <c r="F3" s="115"/>
      <c r="G3" s="115"/>
      <c r="H3" s="164" t="s">
        <v>104</v>
      </c>
      <c r="I3" s="164"/>
      <c r="J3" s="27"/>
      <c r="K3" s="27"/>
    </row>
    <row r="4" spans="1:11" ht="32.450000000000003" customHeight="1" x14ac:dyDescent="0.3">
      <c r="A4" s="152" t="s">
        <v>20</v>
      </c>
      <c r="B4" s="152"/>
      <c r="C4" s="152"/>
      <c r="D4" s="152"/>
      <c r="E4" s="152"/>
      <c r="F4" s="186" t="s">
        <v>81</v>
      </c>
      <c r="G4" s="186"/>
      <c r="H4" s="186"/>
      <c r="I4" s="186"/>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27" t="s">
        <v>24</v>
      </c>
      <c r="B6" s="128"/>
      <c r="C6" s="128"/>
      <c r="D6" s="128"/>
      <c r="E6" s="128"/>
      <c r="F6" s="128"/>
      <c r="G6" s="128"/>
      <c r="H6" s="187" t="s">
        <v>152</v>
      </c>
      <c r="I6" s="180"/>
      <c r="J6" s="32"/>
      <c r="K6" s="32"/>
    </row>
    <row r="7" spans="1:11" ht="30.75" customHeight="1" x14ac:dyDescent="0.3">
      <c r="A7" s="127" t="s">
        <v>83</v>
      </c>
      <c r="B7" s="128"/>
      <c r="C7" s="128"/>
      <c r="D7" s="128"/>
      <c r="E7" s="128"/>
      <c r="F7" s="128"/>
      <c r="G7" s="128"/>
      <c r="H7" s="129"/>
      <c r="I7" s="42">
        <f>I19</f>
        <v>10000</v>
      </c>
      <c r="J7" s="34"/>
      <c r="K7" s="34"/>
    </row>
    <row r="8" spans="1:11" ht="28.5" hidden="1" customHeight="1" x14ac:dyDescent="0.3">
      <c r="A8" s="127" t="s">
        <v>85</v>
      </c>
      <c r="B8" s="128"/>
      <c r="C8" s="128"/>
      <c r="D8" s="128"/>
      <c r="E8" s="128"/>
      <c r="F8" s="128"/>
      <c r="G8" s="128"/>
      <c r="H8" s="129"/>
      <c r="I8" s="38"/>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SUM(I7:I10)</f>
        <v>10000</v>
      </c>
      <c r="J11" s="31"/>
      <c r="K11" s="31"/>
    </row>
    <row r="12" spans="1:11" ht="27.75" customHeight="1" x14ac:dyDescent="0.3">
      <c r="A12" s="115" t="s">
        <v>22</v>
      </c>
      <c r="B12" s="115"/>
      <c r="C12" s="115"/>
      <c r="D12" s="115"/>
      <c r="E12" s="115"/>
      <c r="F12" s="115"/>
      <c r="G12" s="115"/>
      <c r="H12" s="115"/>
      <c r="I12" s="115"/>
      <c r="J12" s="26"/>
      <c r="K12" s="26"/>
    </row>
    <row r="13" spans="1:11" ht="30" customHeight="1" x14ac:dyDescent="0.3">
      <c r="A13" s="116" t="s">
        <v>200</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39.75" customHeight="1" x14ac:dyDescent="0.3">
      <c r="A15" s="116" t="s">
        <v>317</v>
      </c>
      <c r="B15" s="116"/>
      <c r="C15" s="116"/>
      <c r="D15" s="116"/>
      <c r="E15" s="116"/>
      <c r="F15" s="116"/>
      <c r="G15" s="116"/>
      <c r="H15" s="116"/>
      <c r="I15" s="116"/>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165" t="s">
        <v>100</v>
      </c>
      <c r="B18" s="165"/>
      <c r="C18" s="165"/>
      <c r="D18" s="165"/>
      <c r="E18" s="165"/>
      <c r="F18" s="165"/>
      <c r="G18" s="20">
        <v>10</v>
      </c>
      <c r="H18" s="10">
        <v>1000</v>
      </c>
      <c r="I18" s="10">
        <f>H18*G18</f>
        <v>10000</v>
      </c>
    </row>
    <row r="19" spans="1:9" ht="29.25" customHeight="1" x14ac:dyDescent="0.3">
      <c r="A19" s="124" t="s">
        <v>51</v>
      </c>
      <c r="B19" s="125"/>
      <c r="C19" s="125"/>
      <c r="D19" s="125"/>
      <c r="E19" s="125"/>
      <c r="F19" s="126"/>
      <c r="G19" s="39"/>
      <c r="H19" s="39"/>
      <c r="I19" s="41">
        <f>SUM(I18)</f>
        <v>10000</v>
      </c>
    </row>
    <row r="20" spans="1:9" ht="32.450000000000003" customHeight="1" x14ac:dyDescent="0.3">
      <c r="A20" s="115" t="s">
        <v>28</v>
      </c>
      <c r="B20" s="115"/>
      <c r="C20" s="115"/>
      <c r="D20" s="115"/>
      <c r="E20" s="115"/>
      <c r="F20" s="115"/>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15" t="str">
        <f>F4</f>
        <v>ბურღვა აფეთქება</v>
      </c>
      <c r="B22" s="115"/>
      <c r="C22" s="115"/>
      <c r="D22" s="115"/>
      <c r="E22" s="115"/>
      <c r="F22" s="19" t="s">
        <v>193</v>
      </c>
      <c r="G22" s="2" t="s">
        <v>193</v>
      </c>
      <c r="H22" s="2" t="s">
        <v>34</v>
      </c>
      <c r="I22" s="2" t="s">
        <v>193</v>
      </c>
    </row>
    <row r="23" spans="1:9" ht="33.75" customHeight="1" x14ac:dyDescent="0.3">
      <c r="A23" s="115" t="s">
        <v>29</v>
      </c>
      <c r="B23" s="115"/>
      <c r="C23" s="115"/>
      <c r="D23" s="115"/>
      <c r="E23" s="115"/>
      <c r="F23" s="115"/>
      <c r="G23" s="115"/>
      <c r="H23" s="115"/>
      <c r="I23" s="115"/>
    </row>
    <row r="24" spans="1:9" ht="45.75" customHeight="1" x14ac:dyDescent="0.3">
      <c r="A24" s="116" t="s">
        <v>318</v>
      </c>
      <c r="B24" s="116"/>
      <c r="C24" s="116"/>
      <c r="D24" s="116"/>
      <c r="E24" s="116"/>
      <c r="F24" s="116"/>
      <c r="G24" s="116"/>
      <c r="H24" s="116"/>
      <c r="I24" s="116"/>
    </row>
    <row r="25" spans="1:9" ht="45.75" customHeight="1" x14ac:dyDescent="0.3">
      <c r="A25" s="190" t="s">
        <v>163</v>
      </c>
      <c r="B25" s="191"/>
      <c r="C25" s="191"/>
      <c r="D25" s="192"/>
      <c r="E25" s="15" t="s">
        <v>155</v>
      </c>
      <c r="F25" s="15" t="s">
        <v>156</v>
      </c>
      <c r="G25" s="15" t="s">
        <v>157</v>
      </c>
      <c r="H25" s="15" t="s">
        <v>158</v>
      </c>
      <c r="I25" s="15" t="s">
        <v>159</v>
      </c>
    </row>
    <row r="26" spans="1:9" ht="45.75" customHeight="1" x14ac:dyDescent="0.3">
      <c r="A26" s="175" t="str">
        <f>A22</f>
        <v>ბურღვა აფეთქება</v>
      </c>
      <c r="B26" s="176"/>
      <c r="C26" s="176"/>
      <c r="D26" s="177"/>
      <c r="E26" s="49">
        <v>10000</v>
      </c>
      <c r="F26" s="49">
        <f>I19</f>
        <v>10000</v>
      </c>
      <c r="G26" s="49">
        <v>15000</v>
      </c>
      <c r="H26" s="49">
        <v>15000</v>
      </c>
      <c r="I26" s="49">
        <v>15000</v>
      </c>
    </row>
    <row r="27" spans="1:9" ht="11.25" customHeight="1" x14ac:dyDescent="0.3">
      <c r="A27" s="60"/>
      <c r="B27" s="61"/>
      <c r="C27" s="61"/>
      <c r="D27" s="62"/>
      <c r="E27" s="49"/>
      <c r="F27" s="49"/>
      <c r="G27" s="49"/>
      <c r="H27" s="49"/>
      <c r="I27" s="49"/>
    </row>
    <row r="28" spans="1:9" ht="66" customHeight="1" x14ac:dyDescent="0.3">
      <c r="A28" s="167" t="s">
        <v>53</v>
      </c>
      <c r="B28" s="167"/>
      <c r="C28" s="167"/>
      <c r="D28" s="167"/>
      <c r="E28" s="183" t="s">
        <v>377</v>
      </c>
      <c r="F28" s="184"/>
      <c r="G28" s="184"/>
      <c r="H28" s="184"/>
      <c r="I28" s="185"/>
    </row>
    <row r="30" spans="1:9" ht="40.5" customHeight="1" x14ac:dyDescent="0.3">
      <c r="A30" s="16" t="s">
        <v>46</v>
      </c>
      <c r="B30" s="152" t="s">
        <v>30</v>
      </c>
      <c r="C30" s="152"/>
      <c r="D30" s="152"/>
      <c r="E30" s="152"/>
      <c r="F30" s="152"/>
      <c r="G30" s="152"/>
      <c r="H30" s="152"/>
      <c r="I30" s="152"/>
    </row>
    <row r="31" spans="1:9" ht="55.5" customHeight="1" x14ac:dyDescent="0.3">
      <c r="A31" s="181" t="s">
        <v>318</v>
      </c>
      <c r="B31" s="15" t="s">
        <v>13</v>
      </c>
      <c r="C31" s="15" t="s">
        <v>90</v>
      </c>
      <c r="D31" s="15" t="s">
        <v>91</v>
      </c>
      <c r="E31" s="15" t="s">
        <v>14</v>
      </c>
      <c r="F31" s="15" t="s">
        <v>33</v>
      </c>
      <c r="G31" s="15" t="s">
        <v>40</v>
      </c>
      <c r="H31" s="15" t="s">
        <v>15</v>
      </c>
      <c r="I31" s="15" t="s">
        <v>16</v>
      </c>
    </row>
    <row r="32" spans="1:9" ht="102.75" customHeight="1" x14ac:dyDescent="0.3">
      <c r="A32" s="181"/>
      <c r="B32" s="7" t="s">
        <v>201</v>
      </c>
      <c r="C32" s="7" t="s">
        <v>319</v>
      </c>
      <c r="D32" s="7" t="s">
        <v>378</v>
      </c>
      <c r="E32" s="7" t="s">
        <v>202</v>
      </c>
      <c r="F32" s="11">
        <v>0.1</v>
      </c>
      <c r="G32" s="14" t="s">
        <v>57</v>
      </c>
      <c r="H32" s="13" t="s">
        <v>58</v>
      </c>
      <c r="I32" s="188" t="s">
        <v>196</v>
      </c>
    </row>
    <row r="33" spans="1:9" ht="111.75" customHeight="1" x14ac:dyDescent="0.3">
      <c r="A33" s="181"/>
      <c r="B33" s="7" t="s">
        <v>203</v>
      </c>
      <c r="C33" s="7">
        <v>6</v>
      </c>
      <c r="D33" s="7">
        <v>8</v>
      </c>
      <c r="E33" s="7" t="s">
        <v>26</v>
      </c>
      <c r="F33" s="11">
        <v>0.1</v>
      </c>
      <c r="G33" s="14" t="s">
        <v>57</v>
      </c>
      <c r="H33" s="13" t="s">
        <v>58</v>
      </c>
      <c r="I33" s="189"/>
    </row>
  </sheetData>
  <mergeCells count="36">
    <mergeCell ref="A31:A33"/>
    <mergeCell ref="A22:E22"/>
    <mergeCell ref="A23:I23"/>
    <mergeCell ref="A24:I24"/>
    <mergeCell ref="A28:D28"/>
    <mergeCell ref="B30:I30"/>
    <mergeCell ref="I32:I33"/>
    <mergeCell ref="A25:D25"/>
    <mergeCell ref="A26:D26"/>
    <mergeCell ref="E28:I28"/>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7:H7"/>
    <mergeCell ref="A8:H8"/>
    <mergeCell ref="H6:I6"/>
    <mergeCell ref="A6:G6"/>
  </mergeCells>
  <phoneticPr fontId="19" type="noConversion"/>
  <printOptions horizontalCentered="1"/>
  <pageMargins left="0.31496062992125984" right="0.31496062992125984" top="0.35433070866141736" bottom="0.35433070866141736" header="0.31496062992125984" footer="0.31496062992125984"/>
  <pageSetup paperSize="9" scale="4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6E12A-28A2-4990-AE6C-1BA6028FA79B}">
  <dimension ref="A1:K53"/>
  <sheetViews>
    <sheetView view="pageBreakPreview" topLeftCell="A40" zoomScaleNormal="100" zoomScaleSheetLayoutView="100" workbookViewId="0">
      <selection activeCell="F2" sqref="F2:I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43</v>
      </c>
      <c r="G2" s="151"/>
      <c r="H2" s="151"/>
      <c r="I2" s="151"/>
      <c r="J2" s="25"/>
      <c r="K2" s="25"/>
    </row>
    <row r="3" spans="1:11" ht="30.6" customHeight="1" x14ac:dyDescent="0.3">
      <c r="A3" s="115" t="s">
        <v>19</v>
      </c>
      <c r="B3" s="115"/>
      <c r="C3" s="115"/>
      <c r="D3" s="115"/>
      <c r="E3" s="115"/>
      <c r="F3" s="115"/>
      <c r="G3" s="115"/>
      <c r="H3" s="164" t="s">
        <v>126</v>
      </c>
      <c r="I3" s="164"/>
      <c r="J3" s="27"/>
      <c r="K3" s="27"/>
    </row>
    <row r="4" spans="1:11" ht="32.450000000000003" customHeight="1" x14ac:dyDescent="0.3">
      <c r="A4" s="115" t="s">
        <v>20</v>
      </c>
      <c r="B4" s="115"/>
      <c r="C4" s="115"/>
      <c r="D4" s="115"/>
      <c r="E4" s="115"/>
      <c r="F4" s="151" t="s">
        <v>161</v>
      </c>
      <c r="G4" s="151"/>
      <c r="H4" s="151"/>
      <c r="I4" s="151"/>
      <c r="J4" s="25"/>
      <c r="K4" s="25"/>
    </row>
    <row r="5" spans="1:11" ht="34.15" customHeight="1" x14ac:dyDescent="0.3">
      <c r="A5" s="115" t="s">
        <v>21</v>
      </c>
      <c r="B5" s="115"/>
      <c r="C5" s="115"/>
      <c r="D5" s="151" t="s">
        <v>162</v>
      </c>
      <c r="E5" s="151"/>
      <c r="F5" s="151"/>
      <c r="G5" s="151"/>
      <c r="H5" s="151"/>
      <c r="I5" s="151"/>
      <c r="J5" s="28"/>
      <c r="K5" s="28"/>
    </row>
    <row r="6" spans="1:11" ht="34.15" customHeight="1" x14ac:dyDescent="0.3">
      <c r="A6" s="127" t="s">
        <v>24</v>
      </c>
      <c r="B6" s="128"/>
      <c r="C6" s="128"/>
      <c r="D6" s="128"/>
      <c r="E6" s="128"/>
      <c r="F6" s="128"/>
      <c r="G6" s="128"/>
      <c r="H6" s="187" t="s">
        <v>62</v>
      </c>
      <c r="I6" s="180"/>
      <c r="J6" s="32"/>
      <c r="K6" s="32"/>
    </row>
    <row r="7" spans="1:11" ht="30.75" customHeight="1" x14ac:dyDescent="0.3">
      <c r="A7" s="127" t="s">
        <v>83</v>
      </c>
      <c r="B7" s="128"/>
      <c r="C7" s="128"/>
      <c r="D7" s="128"/>
      <c r="E7" s="128"/>
      <c r="F7" s="128"/>
      <c r="G7" s="128"/>
      <c r="H7" s="129"/>
      <c r="I7" s="42">
        <f>I35</f>
        <v>112499.92</v>
      </c>
      <c r="J7" s="34"/>
      <c r="K7" s="34"/>
    </row>
    <row r="8" spans="1:11" ht="28.5" customHeight="1" x14ac:dyDescent="0.3">
      <c r="A8" s="127" t="s">
        <v>105</v>
      </c>
      <c r="B8" s="128"/>
      <c r="C8" s="128"/>
      <c r="D8" s="128"/>
      <c r="E8" s="128"/>
      <c r="F8" s="128"/>
      <c r="G8" s="128"/>
      <c r="H8" s="129"/>
      <c r="I8" s="42">
        <v>24200</v>
      </c>
      <c r="J8" s="33"/>
      <c r="K8" s="33"/>
    </row>
    <row r="9" spans="1:11" ht="28.5" hidden="1" customHeight="1" x14ac:dyDescent="0.3">
      <c r="A9" s="127" t="s">
        <v>85</v>
      </c>
      <c r="B9" s="128"/>
      <c r="C9" s="128"/>
      <c r="D9" s="128"/>
      <c r="E9" s="128"/>
      <c r="F9" s="128"/>
      <c r="G9" s="128"/>
      <c r="H9" s="129"/>
      <c r="I9" s="38"/>
      <c r="J9" s="33"/>
      <c r="K9" s="33"/>
    </row>
    <row r="10" spans="1:11" ht="24.75" hidden="1" customHeight="1" x14ac:dyDescent="0.3">
      <c r="A10" s="127" t="s">
        <v>84</v>
      </c>
      <c r="B10" s="128"/>
      <c r="C10" s="128"/>
      <c r="D10" s="128"/>
      <c r="E10" s="128"/>
      <c r="F10" s="128"/>
      <c r="G10" s="128"/>
      <c r="H10" s="129"/>
      <c r="I10" s="16"/>
      <c r="J10" s="34"/>
      <c r="K10" s="34"/>
    </row>
    <row r="11" spans="1:11" ht="26.25" hidden="1" customHeight="1" x14ac:dyDescent="0.3">
      <c r="A11" s="157" t="s">
        <v>41</v>
      </c>
      <c r="B11" s="158"/>
      <c r="C11" s="158"/>
      <c r="D11" s="158"/>
      <c r="E11" s="158"/>
      <c r="F11" s="158"/>
      <c r="G11" s="158"/>
      <c r="H11" s="159"/>
      <c r="I11" s="8"/>
      <c r="J11" s="34"/>
      <c r="K11" s="34"/>
    </row>
    <row r="12" spans="1:11" ht="34.15" customHeight="1" x14ac:dyDescent="0.3">
      <c r="A12" s="154" t="s">
        <v>25</v>
      </c>
      <c r="B12" s="155"/>
      <c r="C12" s="155"/>
      <c r="D12" s="155"/>
      <c r="E12" s="155"/>
      <c r="F12" s="155"/>
      <c r="G12" s="155"/>
      <c r="H12" s="156"/>
      <c r="I12" s="40">
        <f>SUM(I7:J11)</f>
        <v>136699.91999999998</v>
      </c>
      <c r="J12" s="31"/>
      <c r="K12" s="31"/>
    </row>
    <row r="13" spans="1:11" ht="27.75" customHeight="1" x14ac:dyDescent="0.3">
      <c r="A13" s="115" t="s">
        <v>22</v>
      </c>
      <c r="B13" s="115"/>
      <c r="C13" s="115"/>
      <c r="D13" s="115"/>
      <c r="E13" s="115"/>
      <c r="F13" s="115"/>
      <c r="G13" s="115"/>
      <c r="H13" s="115"/>
      <c r="I13" s="115"/>
      <c r="J13" s="26"/>
      <c r="K13" s="26"/>
    </row>
    <row r="14" spans="1:11" ht="36" customHeight="1" x14ac:dyDescent="0.3">
      <c r="A14" s="116" t="s">
        <v>106</v>
      </c>
      <c r="B14" s="116"/>
      <c r="C14" s="116"/>
      <c r="D14" s="116"/>
      <c r="E14" s="116"/>
      <c r="F14" s="116"/>
      <c r="G14" s="116"/>
      <c r="H14" s="116"/>
      <c r="I14" s="116"/>
      <c r="J14" s="29"/>
      <c r="K14" s="29"/>
    </row>
    <row r="15" spans="1:11" ht="34.5" customHeight="1" x14ac:dyDescent="0.3">
      <c r="A15" s="115" t="s">
        <v>23</v>
      </c>
      <c r="B15" s="115"/>
      <c r="C15" s="115"/>
      <c r="D15" s="115"/>
      <c r="E15" s="115"/>
      <c r="F15" s="115"/>
      <c r="G15" s="115"/>
      <c r="H15" s="115"/>
      <c r="I15" s="115"/>
      <c r="J15" s="26"/>
      <c r="K15" s="26"/>
    </row>
    <row r="16" spans="1:11" ht="305.25" customHeight="1" x14ac:dyDescent="0.3">
      <c r="A16" s="194" t="s">
        <v>293</v>
      </c>
      <c r="B16" s="194"/>
      <c r="C16" s="194"/>
      <c r="D16" s="194"/>
      <c r="E16" s="194"/>
      <c r="F16" s="194"/>
      <c r="G16" s="194"/>
      <c r="H16" s="194"/>
      <c r="I16" s="194"/>
      <c r="J16" s="30"/>
      <c r="K16" s="30"/>
    </row>
    <row r="17" spans="1:9" ht="35.25" customHeight="1" x14ac:dyDescent="0.3">
      <c r="A17" s="152" t="s">
        <v>3</v>
      </c>
      <c r="B17" s="152"/>
      <c r="C17" s="152"/>
      <c r="D17" s="152"/>
      <c r="E17" s="152"/>
      <c r="F17" s="152"/>
      <c r="G17" s="137" t="s">
        <v>31</v>
      </c>
      <c r="H17" s="137"/>
      <c r="I17" s="137"/>
    </row>
    <row r="18" spans="1:9" ht="46.5" customHeight="1" x14ac:dyDescent="0.3">
      <c r="A18" s="152"/>
      <c r="B18" s="152"/>
      <c r="C18" s="152"/>
      <c r="D18" s="152"/>
      <c r="E18" s="152"/>
      <c r="F18" s="152"/>
      <c r="G18" s="8" t="s">
        <v>26</v>
      </c>
      <c r="H18" s="9" t="s">
        <v>39</v>
      </c>
      <c r="I18" s="9" t="s">
        <v>27</v>
      </c>
    </row>
    <row r="19" spans="1:9" ht="46.5" customHeight="1" x14ac:dyDescent="0.3">
      <c r="A19" s="195" t="s">
        <v>92</v>
      </c>
      <c r="B19" s="196"/>
      <c r="C19" s="196"/>
      <c r="D19" s="196"/>
      <c r="E19" s="196"/>
      <c r="F19" s="196"/>
      <c r="G19" s="196"/>
      <c r="H19" s="197"/>
      <c r="I19" s="44">
        <f>SUM(I20:I25)</f>
        <v>38899.919999999998</v>
      </c>
    </row>
    <row r="20" spans="1:9" ht="33.75" customHeight="1" x14ac:dyDescent="0.3">
      <c r="A20" s="216" t="s">
        <v>111</v>
      </c>
      <c r="B20" s="217"/>
      <c r="C20" s="218"/>
      <c r="D20" s="193" t="s">
        <v>107</v>
      </c>
      <c r="E20" s="193"/>
      <c r="F20" s="193"/>
      <c r="G20" s="20">
        <v>12</v>
      </c>
      <c r="H20" s="10">
        <f>880*3</f>
        <v>2640</v>
      </c>
      <c r="I20" s="10">
        <f t="shared" ref="I20:I25" si="0">H20*G20</f>
        <v>31680</v>
      </c>
    </row>
    <row r="21" spans="1:9" ht="33.75" customHeight="1" x14ac:dyDescent="0.3">
      <c r="A21" s="219"/>
      <c r="B21" s="220"/>
      <c r="C21" s="221"/>
      <c r="D21" s="193" t="s">
        <v>108</v>
      </c>
      <c r="E21" s="193"/>
      <c r="F21" s="193"/>
      <c r="G21" s="20">
        <v>1</v>
      </c>
      <c r="H21" s="10">
        <v>1000</v>
      </c>
      <c r="I21" s="10">
        <f t="shared" si="0"/>
        <v>1000</v>
      </c>
    </row>
    <row r="22" spans="1:9" ht="33.75" customHeight="1" x14ac:dyDescent="0.3">
      <c r="A22" s="219"/>
      <c r="B22" s="220"/>
      <c r="C22" s="221"/>
      <c r="D22" s="193" t="s">
        <v>109</v>
      </c>
      <c r="E22" s="193"/>
      <c r="F22" s="193"/>
      <c r="G22" s="20">
        <v>12</v>
      </c>
      <c r="H22" s="10">
        <v>366.66</v>
      </c>
      <c r="I22" s="10">
        <f t="shared" si="0"/>
        <v>4399.92</v>
      </c>
    </row>
    <row r="23" spans="1:9" ht="32.25" customHeight="1" x14ac:dyDescent="0.3">
      <c r="A23" s="219"/>
      <c r="B23" s="220"/>
      <c r="C23" s="221"/>
      <c r="D23" s="193" t="s">
        <v>110</v>
      </c>
      <c r="E23" s="193"/>
      <c r="F23" s="193"/>
      <c r="G23" s="20">
        <v>1</v>
      </c>
      <c r="H23" s="10">
        <v>150</v>
      </c>
      <c r="I23" s="10">
        <f t="shared" si="0"/>
        <v>150</v>
      </c>
    </row>
    <row r="24" spans="1:9" ht="36.75" customHeight="1" x14ac:dyDescent="0.3">
      <c r="A24" s="219"/>
      <c r="B24" s="220"/>
      <c r="C24" s="221"/>
      <c r="D24" s="193" t="s">
        <v>374</v>
      </c>
      <c r="E24" s="193"/>
      <c r="F24" s="193"/>
      <c r="G24" s="20">
        <v>4</v>
      </c>
      <c r="H24" s="10">
        <v>350</v>
      </c>
      <c r="I24" s="10">
        <f t="shared" si="0"/>
        <v>1400</v>
      </c>
    </row>
    <row r="25" spans="1:9" ht="33.75" customHeight="1" x14ac:dyDescent="0.3">
      <c r="A25" s="219"/>
      <c r="B25" s="220"/>
      <c r="C25" s="221"/>
      <c r="D25" s="201" t="s">
        <v>117</v>
      </c>
      <c r="E25" s="202"/>
      <c r="F25" s="203"/>
      <c r="G25" s="20">
        <v>6</v>
      </c>
      <c r="H25" s="10">
        <v>45</v>
      </c>
      <c r="I25" s="10">
        <f t="shared" si="0"/>
        <v>270</v>
      </c>
    </row>
    <row r="26" spans="1:9" ht="33.75" customHeight="1" x14ac:dyDescent="0.3">
      <c r="A26" s="195" t="s">
        <v>92</v>
      </c>
      <c r="B26" s="196"/>
      <c r="C26" s="196"/>
      <c r="D26" s="196"/>
      <c r="E26" s="196"/>
      <c r="F26" s="196"/>
      <c r="G26" s="196"/>
      <c r="H26" s="197"/>
      <c r="I26" s="10">
        <f>SUM(I27:I34)-I36</f>
        <v>73600</v>
      </c>
    </row>
    <row r="27" spans="1:9" ht="33.75" customHeight="1" x14ac:dyDescent="0.3">
      <c r="A27" s="204" t="s">
        <v>118</v>
      </c>
      <c r="B27" s="205"/>
      <c r="C27" s="206"/>
      <c r="D27" s="193" t="s">
        <v>112</v>
      </c>
      <c r="E27" s="193"/>
      <c r="F27" s="193"/>
      <c r="G27" s="20">
        <v>12</v>
      </c>
      <c r="H27" s="10">
        <f>1320*2</f>
        <v>2640</v>
      </c>
      <c r="I27" s="10">
        <f>G27*H27</f>
        <v>31680</v>
      </c>
    </row>
    <row r="28" spans="1:9" ht="33.75" customHeight="1" x14ac:dyDescent="0.3">
      <c r="A28" s="207"/>
      <c r="B28" s="208"/>
      <c r="C28" s="209"/>
      <c r="D28" s="193" t="s">
        <v>113</v>
      </c>
      <c r="E28" s="193"/>
      <c r="F28" s="193"/>
      <c r="G28" s="20">
        <v>12</v>
      </c>
      <c r="H28" s="10">
        <f>880*2</f>
        <v>1760</v>
      </c>
      <c r="I28" s="10">
        <f t="shared" ref="I28:I34" si="1">G28*H28</f>
        <v>21120</v>
      </c>
    </row>
    <row r="29" spans="1:9" ht="33.75" customHeight="1" x14ac:dyDescent="0.3">
      <c r="A29" s="207"/>
      <c r="B29" s="208"/>
      <c r="C29" s="209"/>
      <c r="D29" s="193" t="s">
        <v>116</v>
      </c>
      <c r="E29" s="193"/>
      <c r="F29" s="193"/>
      <c r="G29" s="20">
        <v>1</v>
      </c>
      <c r="H29" s="10">
        <v>10000</v>
      </c>
      <c r="I29" s="10">
        <f t="shared" si="1"/>
        <v>10000</v>
      </c>
    </row>
    <row r="30" spans="1:9" ht="33.75" customHeight="1" x14ac:dyDescent="0.3">
      <c r="A30" s="207"/>
      <c r="B30" s="208"/>
      <c r="C30" s="209"/>
      <c r="D30" s="193" t="s">
        <v>114</v>
      </c>
      <c r="E30" s="193"/>
      <c r="F30" s="193"/>
      <c r="G30" s="20">
        <f>25*360</f>
        <v>9000</v>
      </c>
      <c r="H30" s="43">
        <v>2.8</v>
      </c>
      <c r="I30" s="10">
        <f t="shared" si="1"/>
        <v>25200</v>
      </c>
    </row>
    <row r="31" spans="1:9" ht="33.75" customHeight="1" x14ac:dyDescent="0.3">
      <c r="A31" s="207"/>
      <c r="B31" s="208"/>
      <c r="C31" s="209"/>
      <c r="D31" s="193" t="s">
        <v>115</v>
      </c>
      <c r="E31" s="193"/>
      <c r="F31" s="193"/>
      <c r="G31" s="20">
        <v>1</v>
      </c>
      <c r="H31" s="10">
        <v>9000</v>
      </c>
      <c r="I31" s="10">
        <f t="shared" si="1"/>
        <v>9000</v>
      </c>
    </row>
    <row r="32" spans="1:9" ht="27" customHeight="1" x14ac:dyDescent="0.3">
      <c r="A32" s="207"/>
      <c r="B32" s="208"/>
      <c r="C32" s="209"/>
      <c r="D32" s="201" t="s">
        <v>375</v>
      </c>
      <c r="E32" s="202"/>
      <c r="F32" s="203"/>
      <c r="G32" s="20">
        <v>1</v>
      </c>
      <c r="H32" s="10">
        <v>230</v>
      </c>
      <c r="I32" s="10">
        <f t="shared" si="1"/>
        <v>230</v>
      </c>
    </row>
    <row r="33" spans="1:9" ht="33.75" customHeight="1" x14ac:dyDescent="0.3">
      <c r="A33" s="207"/>
      <c r="B33" s="208"/>
      <c r="C33" s="209"/>
      <c r="D33" s="201" t="s">
        <v>117</v>
      </c>
      <c r="E33" s="202"/>
      <c r="F33" s="203"/>
      <c r="G33" s="20">
        <v>4</v>
      </c>
      <c r="H33" s="114">
        <v>52.5</v>
      </c>
      <c r="I33" s="10">
        <f t="shared" si="1"/>
        <v>210</v>
      </c>
    </row>
    <row r="34" spans="1:9" ht="33" customHeight="1" x14ac:dyDescent="0.3">
      <c r="A34" s="210"/>
      <c r="B34" s="211"/>
      <c r="C34" s="212"/>
      <c r="D34" s="193" t="s">
        <v>183</v>
      </c>
      <c r="E34" s="193"/>
      <c r="F34" s="193"/>
      <c r="G34" s="20">
        <v>12</v>
      </c>
      <c r="H34" s="10">
        <v>30</v>
      </c>
      <c r="I34" s="10">
        <f t="shared" si="1"/>
        <v>360</v>
      </c>
    </row>
    <row r="35" spans="1:9" ht="33.75" customHeight="1" x14ac:dyDescent="0.3">
      <c r="A35" s="198" t="s">
        <v>83</v>
      </c>
      <c r="B35" s="199"/>
      <c r="C35" s="199"/>
      <c r="D35" s="199"/>
      <c r="E35" s="199"/>
      <c r="F35" s="200"/>
      <c r="G35" s="20"/>
      <c r="H35" s="10"/>
      <c r="I35" s="44">
        <f>I26+I19</f>
        <v>112499.92</v>
      </c>
    </row>
    <row r="36" spans="1:9" ht="33.75" customHeight="1" x14ac:dyDescent="0.3">
      <c r="A36" s="198" t="s">
        <v>105</v>
      </c>
      <c r="B36" s="199"/>
      <c r="C36" s="199"/>
      <c r="D36" s="199"/>
      <c r="E36" s="199"/>
      <c r="F36" s="200"/>
      <c r="G36" s="20"/>
      <c r="H36" s="10"/>
      <c r="I36" s="44">
        <v>24200</v>
      </c>
    </row>
    <row r="37" spans="1:9" ht="29.25" customHeight="1" x14ac:dyDescent="0.3">
      <c r="A37" s="124" t="s">
        <v>119</v>
      </c>
      <c r="B37" s="125"/>
      <c r="C37" s="125"/>
      <c r="D37" s="125"/>
      <c r="E37" s="125"/>
      <c r="F37" s="126"/>
      <c r="G37" s="39"/>
      <c r="H37" s="39"/>
      <c r="I37" s="41">
        <f>SUM(I35:I36)</f>
        <v>136699.91999999998</v>
      </c>
    </row>
    <row r="38" spans="1:9" ht="32.450000000000003" customHeight="1" x14ac:dyDescent="0.3">
      <c r="A38" s="213" t="s">
        <v>28</v>
      </c>
      <c r="B38" s="214"/>
      <c r="C38" s="214"/>
      <c r="D38" s="214"/>
      <c r="E38" s="214"/>
      <c r="F38" s="214"/>
      <c r="G38" s="214"/>
      <c r="H38" s="214"/>
      <c r="I38" s="215"/>
    </row>
    <row r="39" spans="1:9" ht="33.75" customHeight="1" x14ac:dyDescent="0.3">
      <c r="A39" s="115" t="s">
        <v>163</v>
      </c>
      <c r="B39" s="115"/>
      <c r="C39" s="115"/>
      <c r="D39" s="115"/>
      <c r="E39" s="115"/>
      <c r="F39" s="16" t="s">
        <v>38</v>
      </c>
      <c r="G39" s="16" t="s">
        <v>35</v>
      </c>
      <c r="H39" s="16" t="s">
        <v>36</v>
      </c>
      <c r="I39" s="16" t="s">
        <v>37</v>
      </c>
    </row>
    <row r="40" spans="1:9" ht="34.5" customHeight="1" x14ac:dyDescent="0.3">
      <c r="A40" s="182" t="str">
        <f>F4</f>
        <v>საზოგადოებრივი ტრანსპორტით უზრუნველყოფა</v>
      </c>
      <c r="B40" s="182"/>
      <c r="C40" s="182"/>
      <c r="D40" s="182"/>
      <c r="E40" s="182"/>
      <c r="F40" s="19" t="s">
        <v>34</v>
      </c>
      <c r="G40" s="2" t="s">
        <v>34</v>
      </c>
      <c r="H40" s="2" t="s">
        <v>34</v>
      </c>
      <c r="I40" s="2" t="s">
        <v>34</v>
      </c>
    </row>
    <row r="41" spans="1:9" ht="33.75" customHeight="1" x14ac:dyDescent="0.3">
      <c r="A41" s="115" t="s">
        <v>29</v>
      </c>
      <c r="B41" s="115"/>
      <c r="C41" s="115"/>
      <c r="D41" s="115"/>
      <c r="E41" s="115"/>
      <c r="F41" s="115"/>
      <c r="G41" s="115"/>
      <c r="H41" s="115"/>
      <c r="I41" s="115"/>
    </row>
    <row r="42" spans="1:9" ht="40.5" customHeight="1" x14ac:dyDescent="0.3">
      <c r="A42" s="116" t="s">
        <v>294</v>
      </c>
      <c r="B42" s="116"/>
      <c r="C42" s="116"/>
      <c r="D42" s="116"/>
      <c r="E42" s="116"/>
      <c r="F42" s="116"/>
      <c r="G42" s="116"/>
      <c r="H42" s="116"/>
      <c r="I42" s="116"/>
    </row>
    <row r="43" spans="1:9" ht="45.75" customHeight="1" x14ac:dyDescent="0.3">
      <c r="A43" s="121" t="str">
        <f>A39</f>
        <v>ქვეპროგრამის დასახელება</v>
      </c>
      <c r="B43" s="122"/>
      <c r="C43" s="122"/>
      <c r="D43" s="224"/>
      <c r="E43" s="15" t="s">
        <v>155</v>
      </c>
      <c r="F43" s="15" t="s">
        <v>156</v>
      </c>
      <c r="G43" s="15" t="s">
        <v>157</v>
      </c>
      <c r="H43" s="15" t="s">
        <v>158</v>
      </c>
      <c r="I43" s="15" t="s">
        <v>159</v>
      </c>
    </row>
    <row r="44" spans="1:9" ht="45.75" customHeight="1" x14ac:dyDescent="0.3">
      <c r="A44" s="148" t="str">
        <f>A40</f>
        <v>საზოგადოებრივი ტრანსპორტით უზრუნველყოფა</v>
      </c>
      <c r="B44" s="149"/>
      <c r="C44" s="149"/>
      <c r="D44" s="150"/>
      <c r="E44" s="49">
        <v>98100</v>
      </c>
      <c r="F44" s="49">
        <f>I35</f>
        <v>112499.92</v>
      </c>
      <c r="G44" s="49">
        <v>110000</v>
      </c>
      <c r="H44" s="49">
        <v>115000</v>
      </c>
      <c r="I44" s="49">
        <v>120000</v>
      </c>
    </row>
    <row r="45" spans="1:9" ht="66" customHeight="1" x14ac:dyDescent="0.3">
      <c r="A45" s="167" t="s">
        <v>53</v>
      </c>
      <c r="B45" s="167"/>
      <c r="C45" s="167"/>
      <c r="D45" s="167"/>
      <c r="E45" s="223" t="s">
        <v>376</v>
      </c>
      <c r="F45" s="161"/>
      <c r="G45" s="161"/>
      <c r="H45" s="161"/>
      <c r="I45" s="162"/>
    </row>
    <row r="46" spans="1:9" ht="14.25" customHeight="1" x14ac:dyDescent="0.3">
      <c r="A46" s="50"/>
      <c r="B46" s="50"/>
      <c r="C46" s="50"/>
      <c r="D46" s="50"/>
      <c r="E46" s="51"/>
      <c r="F46" s="51"/>
      <c r="G46" s="51"/>
      <c r="H46" s="26"/>
      <c r="I46" s="52"/>
    </row>
    <row r="47" spans="1:9" ht="25.5" customHeight="1" x14ac:dyDescent="0.3">
      <c r="A47" s="222" t="s">
        <v>164</v>
      </c>
      <c r="B47" s="222"/>
      <c r="C47" s="222"/>
      <c r="D47" s="222"/>
      <c r="E47" s="222"/>
      <c r="F47" s="222"/>
      <c r="G47" s="222"/>
      <c r="H47" s="222"/>
      <c r="I47" s="222"/>
    </row>
    <row r="48" spans="1:9" ht="198.75" customHeight="1" x14ac:dyDescent="0.3">
      <c r="A48" s="165" t="s">
        <v>165</v>
      </c>
      <c r="B48" s="165"/>
      <c r="C48" s="165"/>
      <c r="D48" s="165"/>
      <c r="E48" s="165"/>
      <c r="F48" s="165"/>
      <c r="G48" s="165"/>
      <c r="H48" s="165"/>
      <c r="I48" s="165"/>
    </row>
    <row r="50" spans="1:9" ht="40.5" customHeight="1" x14ac:dyDescent="0.3">
      <c r="A50" s="16" t="s">
        <v>46</v>
      </c>
      <c r="B50" s="152" t="s">
        <v>30</v>
      </c>
      <c r="C50" s="152"/>
      <c r="D50" s="152"/>
      <c r="E50" s="152"/>
      <c r="F50" s="152"/>
      <c r="G50" s="152"/>
      <c r="H50" s="152"/>
      <c r="I50" s="152"/>
    </row>
    <row r="51" spans="1:9" ht="55.5" customHeight="1" x14ac:dyDescent="0.3">
      <c r="A51" s="181" t="s">
        <v>295</v>
      </c>
      <c r="B51" s="15" t="s">
        <v>13</v>
      </c>
      <c r="C51" s="15" t="s">
        <v>90</v>
      </c>
      <c r="D51" s="15" t="s">
        <v>91</v>
      </c>
      <c r="E51" s="15" t="s">
        <v>14</v>
      </c>
      <c r="F51" s="15" t="s">
        <v>33</v>
      </c>
      <c r="G51" s="15" t="s">
        <v>40</v>
      </c>
      <c r="H51" s="15" t="s">
        <v>15</v>
      </c>
      <c r="I51" s="15" t="s">
        <v>16</v>
      </c>
    </row>
    <row r="52" spans="1:9" ht="81" customHeight="1" x14ac:dyDescent="0.3">
      <c r="A52" s="181"/>
      <c r="B52" s="59" t="s">
        <v>166</v>
      </c>
      <c r="C52" s="7" t="s">
        <v>168</v>
      </c>
      <c r="D52" s="7" t="s">
        <v>169</v>
      </c>
      <c r="E52" s="7" t="s">
        <v>26</v>
      </c>
      <c r="F52" s="11">
        <v>0.1</v>
      </c>
      <c r="G52" s="14" t="s">
        <v>151</v>
      </c>
      <c r="H52" s="13" t="s">
        <v>172</v>
      </c>
      <c r="I52" s="168" t="s">
        <v>173</v>
      </c>
    </row>
    <row r="53" spans="1:9" ht="88.5" customHeight="1" x14ac:dyDescent="0.3">
      <c r="A53" s="181"/>
      <c r="B53" s="59" t="s">
        <v>167</v>
      </c>
      <c r="C53" s="7" t="s">
        <v>170</v>
      </c>
      <c r="D53" s="7" t="s">
        <v>171</v>
      </c>
      <c r="E53" s="7" t="s">
        <v>26</v>
      </c>
      <c r="F53" s="11">
        <v>0.1</v>
      </c>
      <c r="G53" s="14" t="s">
        <v>151</v>
      </c>
      <c r="H53" s="13" t="s">
        <v>58</v>
      </c>
      <c r="I53" s="169"/>
    </row>
  </sheetData>
  <mergeCells count="58">
    <mergeCell ref="D33:F33"/>
    <mergeCell ref="D32:F32"/>
    <mergeCell ref="D31:F31"/>
    <mergeCell ref="D30:F30"/>
    <mergeCell ref="A35:F35"/>
    <mergeCell ref="A51:A53"/>
    <mergeCell ref="A40:E40"/>
    <mergeCell ref="A41:I41"/>
    <mergeCell ref="A42:I42"/>
    <mergeCell ref="A45:D45"/>
    <mergeCell ref="B50:I50"/>
    <mergeCell ref="A47:I47"/>
    <mergeCell ref="A48:I48"/>
    <mergeCell ref="I52:I53"/>
    <mergeCell ref="E45:I45"/>
    <mergeCell ref="A43:D43"/>
    <mergeCell ref="A44:D44"/>
    <mergeCell ref="A36:F36"/>
    <mergeCell ref="D29:F29"/>
    <mergeCell ref="D28:F28"/>
    <mergeCell ref="A39:E39"/>
    <mergeCell ref="D21:F21"/>
    <mergeCell ref="D27:F27"/>
    <mergeCell ref="D25:F25"/>
    <mergeCell ref="D23:F23"/>
    <mergeCell ref="D22:F22"/>
    <mergeCell ref="A27:C34"/>
    <mergeCell ref="A38:I38"/>
    <mergeCell ref="A37:F37"/>
    <mergeCell ref="D24:F24"/>
    <mergeCell ref="A20:C25"/>
    <mergeCell ref="A26:H26"/>
    <mergeCell ref="D34:F34"/>
    <mergeCell ref="D20:F20"/>
    <mergeCell ref="A17:F18"/>
    <mergeCell ref="G17:I17"/>
    <mergeCell ref="A11:H11"/>
    <mergeCell ref="A12:H12"/>
    <mergeCell ref="A13:I13"/>
    <mergeCell ref="A14:I14"/>
    <mergeCell ref="A15:I15"/>
    <mergeCell ref="A16:I16"/>
    <mergeCell ref="A19:H19"/>
    <mergeCell ref="A10:H10"/>
    <mergeCell ref="B1:F1"/>
    <mergeCell ref="A2:E2"/>
    <mergeCell ref="F2:I2"/>
    <mergeCell ref="A3:G3"/>
    <mergeCell ref="H3:I3"/>
    <mergeCell ref="A4:E4"/>
    <mergeCell ref="F4:I4"/>
    <mergeCell ref="A9:H9"/>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62" orientation="landscape" r:id="rId1"/>
  <rowBreaks count="1" manualBreakCount="1">
    <brk id="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BD078-DC95-4398-BF9B-A461B1D24E8F}">
  <dimension ref="A1:K32"/>
  <sheetViews>
    <sheetView view="pageBreakPreview" zoomScaleNormal="100" zoomScaleSheetLayoutView="100" workbookViewId="0">
      <selection activeCell="A2" sqref="A2:E2"/>
    </sheetView>
  </sheetViews>
  <sheetFormatPr defaultColWidth="9.140625" defaultRowHeight="15" x14ac:dyDescent="0.3"/>
  <cols>
    <col min="1" max="1" width="38.28515625" style="1" customWidth="1"/>
    <col min="2" max="5" width="14.5703125" style="1" customWidth="1"/>
    <col min="6" max="6" width="13.5703125" style="1" customWidth="1"/>
    <col min="7" max="7" width="12.1406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43</v>
      </c>
      <c r="G2" s="151"/>
      <c r="H2" s="151"/>
      <c r="I2" s="151"/>
      <c r="J2" s="25"/>
      <c r="K2" s="25"/>
    </row>
    <row r="3" spans="1:11" ht="30.6" customHeight="1" x14ac:dyDescent="0.3">
      <c r="A3" s="115" t="s">
        <v>19</v>
      </c>
      <c r="B3" s="115"/>
      <c r="C3" s="115"/>
      <c r="D3" s="115"/>
      <c r="E3" s="115"/>
      <c r="F3" s="115"/>
      <c r="G3" s="115"/>
      <c r="H3" s="164" t="s">
        <v>125</v>
      </c>
      <c r="I3" s="164"/>
      <c r="J3" s="27"/>
      <c r="K3" s="27"/>
    </row>
    <row r="4" spans="1:11" ht="32.450000000000003" customHeight="1" x14ac:dyDescent="0.3">
      <c r="A4" s="152" t="s">
        <v>20</v>
      </c>
      <c r="B4" s="152"/>
      <c r="C4" s="152"/>
      <c r="D4" s="152"/>
      <c r="E4" s="152"/>
      <c r="F4" s="151" t="s">
        <v>121</v>
      </c>
      <c r="G4" s="151"/>
      <c r="H4" s="151"/>
      <c r="I4" s="151"/>
      <c r="J4" s="25"/>
      <c r="K4" s="25"/>
    </row>
    <row r="5" spans="1:11" ht="34.15" customHeight="1" x14ac:dyDescent="0.3">
      <c r="A5" s="115" t="s">
        <v>21</v>
      </c>
      <c r="B5" s="115"/>
      <c r="C5" s="115"/>
      <c r="D5" s="153" t="s">
        <v>61</v>
      </c>
      <c r="E5" s="153"/>
      <c r="F5" s="153"/>
      <c r="G5" s="153"/>
      <c r="H5" s="153"/>
      <c r="I5" s="153"/>
      <c r="J5" s="28"/>
      <c r="K5" s="28"/>
    </row>
    <row r="6" spans="1:11" ht="34.15" customHeight="1" x14ac:dyDescent="0.3">
      <c r="A6" s="141" t="s">
        <v>24</v>
      </c>
      <c r="B6" s="142"/>
      <c r="C6" s="142"/>
      <c r="D6" s="142"/>
      <c r="E6" s="142"/>
      <c r="F6" s="142"/>
      <c r="G6" s="142"/>
      <c r="H6" s="143"/>
      <c r="I6" s="37" t="s">
        <v>62</v>
      </c>
      <c r="J6" s="32"/>
      <c r="K6" s="32"/>
    </row>
    <row r="7" spans="1:11" ht="30.75" customHeight="1" x14ac:dyDescent="0.3">
      <c r="A7" s="127" t="s">
        <v>83</v>
      </c>
      <c r="B7" s="128"/>
      <c r="C7" s="128"/>
      <c r="D7" s="128"/>
      <c r="E7" s="128"/>
      <c r="F7" s="128"/>
      <c r="G7" s="128"/>
      <c r="H7" s="129"/>
      <c r="I7" s="42">
        <f>I19</f>
        <v>141100</v>
      </c>
      <c r="J7" s="34"/>
      <c r="K7" s="34"/>
    </row>
    <row r="8" spans="1:11" ht="28.5" hidden="1" customHeight="1" x14ac:dyDescent="0.3">
      <c r="A8" s="127" t="s">
        <v>85</v>
      </c>
      <c r="B8" s="128"/>
      <c r="C8" s="128"/>
      <c r="D8" s="128"/>
      <c r="E8" s="128"/>
      <c r="F8" s="128"/>
      <c r="G8" s="128"/>
      <c r="H8" s="129"/>
      <c r="I8" s="38">
        <f>I19-I7</f>
        <v>0</v>
      </c>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141100</v>
      </c>
      <c r="J11" s="31"/>
      <c r="K11" s="31"/>
    </row>
    <row r="12" spans="1:11" ht="27.75" customHeight="1" x14ac:dyDescent="0.3">
      <c r="A12" s="115" t="s">
        <v>22</v>
      </c>
      <c r="B12" s="115"/>
      <c r="C12" s="115"/>
      <c r="D12" s="115"/>
      <c r="E12" s="115"/>
      <c r="F12" s="115"/>
      <c r="G12" s="115"/>
      <c r="H12" s="115"/>
      <c r="I12" s="115"/>
      <c r="J12" s="26"/>
      <c r="K12" s="26"/>
    </row>
    <row r="13" spans="1:11" ht="48" customHeight="1" x14ac:dyDescent="0.3">
      <c r="A13" s="116" t="s">
        <v>120</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342" customHeight="1" x14ac:dyDescent="0.3">
      <c r="A15" s="225" t="s">
        <v>372</v>
      </c>
      <c r="B15" s="225"/>
      <c r="C15" s="225"/>
      <c r="D15" s="225"/>
      <c r="E15" s="225"/>
      <c r="F15" s="225"/>
      <c r="G15" s="225"/>
      <c r="H15" s="225"/>
      <c r="I15" s="225"/>
      <c r="J15" s="30"/>
      <c r="K15" s="30"/>
    </row>
    <row r="16" spans="1:11" ht="35.25" customHeight="1" x14ac:dyDescent="0.3">
      <c r="A16" s="152" t="s">
        <v>3</v>
      </c>
      <c r="B16" s="152"/>
      <c r="C16" s="152"/>
      <c r="D16" s="152"/>
      <c r="E16" s="152"/>
      <c r="F16" s="152"/>
      <c r="G16" s="137" t="s">
        <v>31</v>
      </c>
      <c r="H16" s="137"/>
      <c r="I16" s="137"/>
    </row>
    <row r="17" spans="1:9" ht="46.5" customHeight="1" x14ac:dyDescent="0.3">
      <c r="A17" s="152"/>
      <c r="B17" s="152"/>
      <c r="C17" s="152"/>
      <c r="D17" s="152"/>
      <c r="E17" s="152"/>
      <c r="F17" s="152"/>
      <c r="G17" s="8" t="s">
        <v>26</v>
      </c>
      <c r="H17" s="9" t="s">
        <v>39</v>
      </c>
      <c r="I17" s="9" t="s">
        <v>27</v>
      </c>
    </row>
    <row r="18" spans="1:9" ht="33.75" customHeight="1" x14ac:dyDescent="0.3">
      <c r="A18" s="226" t="s">
        <v>124</v>
      </c>
      <c r="B18" s="226"/>
      <c r="C18" s="226"/>
      <c r="D18" s="226"/>
      <c r="E18" s="226"/>
      <c r="F18" s="226"/>
      <c r="G18" s="20">
        <v>1</v>
      </c>
      <c r="H18" s="10">
        <v>141100</v>
      </c>
      <c r="I18" s="10">
        <f>H18*G18</f>
        <v>141100</v>
      </c>
    </row>
    <row r="19" spans="1:9" ht="29.25" customHeight="1" x14ac:dyDescent="0.3">
      <c r="A19" s="124" t="s">
        <v>51</v>
      </c>
      <c r="B19" s="125"/>
      <c r="C19" s="125"/>
      <c r="D19" s="125"/>
      <c r="E19" s="125"/>
      <c r="F19" s="126"/>
      <c r="G19" s="39"/>
      <c r="H19" s="39"/>
      <c r="I19" s="41">
        <f>SUM(I18)</f>
        <v>141100</v>
      </c>
    </row>
    <row r="20" spans="1:9" ht="32.450000000000003" customHeight="1" x14ac:dyDescent="0.3">
      <c r="A20" s="127" t="s">
        <v>28</v>
      </c>
      <c r="B20" s="128"/>
      <c r="C20" s="128"/>
      <c r="D20" s="128"/>
      <c r="E20" s="128"/>
      <c r="F20" s="128"/>
      <c r="G20" s="128"/>
      <c r="H20" s="128"/>
      <c r="I20" s="129"/>
    </row>
    <row r="21" spans="1:9" ht="33.75" customHeight="1" x14ac:dyDescent="0.3">
      <c r="A21" s="152" t="s">
        <v>3</v>
      </c>
      <c r="B21" s="152"/>
      <c r="C21" s="152"/>
      <c r="D21" s="152"/>
      <c r="E21" s="152"/>
      <c r="F21" s="16" t="s">
        <v>38</v>
      </c>
      <c r="G21" s="16" t="s">
        <v>35</v>
      </c>
      <c r="H21" s="16" t="s">
        <v>36</v>
      </c>
      <c r="I21" s="16" t="s">
        <v>37</v>
      </c>
    </row>
    <row r="22" spans="1:9" ht="34.5" customHeight="1" x14ac:dyDescent="0.3">
      <c r="A22" s="166" t="str">
        <f>F4</f>
        <v>შ.პ.ს. ქედის ავტოსატრანსპორტო საწარმო</v>
      </c>
      <c r="B22" s="166"/>
      <c r="C22" s="166"/>
      <c r="D22" s="166"/>
      <c r="E22" s="166"/>
      <c r="F22" s="19" t="s">
        <v>34</v>
      </c>
      <c r="G22" s="2" t="s">
        <v>34</v>
      </c>
      <c r="H22" s="2" t="s">
        <v>34</v>
      </c>
      <c r="I22" s="2" t="s">
        <v>34</v>
      </c>
    </row>
    <row r="23" spans="1:9" ht="33.75" customHeight="1" x14ac:dyDescent="0.3">
      <c r="A23" s="115" t="s">
        <v>29</v>
      </c>
      <c r="B23" s="115"/>
      <c r="C23" s="115"/>
      <c r="D23" s="115"/>
      <c r="E23" s="115"/>
      <c r="F23" s="115"/>
      <c r="G23" s="115"/>
      <c r="H23" s="115"/>
      <c r="I23" s="115"/>
    </row>
    <row r="24" spans="1:9" ht="45.75" customHeight="1" x14ac:dyDescent="0.3">
      <c r="A24" s="116" t="s">
        <v>296</v>
      </c>
      <c r="B24" s="116"/>
      <c r="C24" s="116"/>
      <c r="D24" s="116"/>
      <c r="E24" s="116"/>
      <c r="F24" s="116"/>
      <c r="G24" s="116"/>
      <c r="H24" s="116"/>
      <c r="I24" s="116"/>
    </row>
    <row r="25" spans="1:9" ht="45.75" customHeight="1" x14ac:dyDescent="0.3">
      <c r="A25" s="190" t="s">
        <v>20</v>
      </c>
      <c r="B25" s="191"/>
      <c r="C25" s="191"/>
      <c r="D25" s="192"/>
      <c r="E25" s="15" t="s">
        <v>155</v>
      </c>
      <c r="F25" s="15" t="s">
        <v>156</v>
      </c>
      <c r="G25" s="15" t="s">
        <v>157</v>
      </c>
      <c r="H25" s="15" t="s">
        <v>158</v>
      </c>
      <c r="I25" s="15" t="s">
        <v>159</v>
      </c>
    </row>
    <row r="26" spans="1:9" ht="45.75" customHeight="1" x14ac:dyDescent="0.3">
      <c r="A26" s="148" t="str">
        <f>A22</f>
        <v>შ.პ.ს. ქედის ავტოსატრანსპორტო საწარმო</v>
      </c>
      <c r="B26" s="149"/>
      <c r="C26" s="149"/>
      <c r="D26" s="150"/>
      <c r="E26" s="63">
        <v>129700</v>
      </c>
      <c r="F26" s="63">
        <f>I19</f>
        <v>141100</v>
      </c>
      <c r="G26" s="63">
        <v>160800</v>
      </c>
      <c r="H26" s="63">
        <v>177000</v>
      </c>
      <c r="I26" s="63">
        <v>189300</v>
      </c>
    </row>
    <row r="27" spans="1:9" ht="66" customHeight="1" x14ac:dyDescent="0.3">
      <c r="A27" s="167" t="s">
        <v>53</v>
      </c>
      <c r="B27" s="167"/>
      <c r="C27" s="167"/>
      <c r="D27" s="167"/>
      <c r="E27" s="183" t="s">
        <v>373</v>
      </c>
      <c r="F27" s="184"/>
      <c r="G27" s="184"/>
      <c r="H27" s="184"/>
      <c r="I27" s="185"/>
    </row>
    <row r="29" spans="1:9" ht="40.5" customHeight="1" x14ac:dyDescent="0.3">
      <c r="A29" s="16" t="s">
        <v>46</v>
      </c>
      <c r="B29" s="152" t="s">
        <v>30</v>
      </c>
      <c r="C29" s="152"/>
      <c r="D29" s="152"/>
      <c r="E29" s="152"/>
      <c r="F29" s="152"/>
      <c r="G29" s="152"/>
      <c r="H29" s="152"/>
      <c r="I29" s="152"/>
    </row>
    <row r="30" spans="1:9" ht="55.5" customHeight="1" x14ac:dyDescent="0.3">
      <c r="A30" s="181" t="s">
        <v>106</v>
      </c>
      <c r="B30" s="15" t="s">
        <v>13</v>
      </c>
      <c r="C30" s="15" t="s">
        <v>90</v>
      </c>
      <c r="D30" s="15" t="s">
        <v>91</v>
      </c>
      <c r="E30" s="15" t="s">
        <v>14</v>
      </c>
      <c r="F30" s="15" t="s">
        <v>33</v>
      </c>
      <c r="G30" s="15" t="s">
        <v>40</v>
      </c>
      <c r="H30" s="15" t="s">
        <v>15</v>
      </c>
      <c r="I30" s="15" t="s">
        <v>16</v>
      </c>
    </row>
    <row r="31" spans="1:9" ht="102.75" customHeight="1" x14ac:dyDescent="0.3">
      <c r="A31" s="181"/>
      <c r="B31" s="111" t="s">
        <v>122</v>
      </c>
      <c r="C31" s="10">
        <v>19500</v>
      </c>
      <c r="D31" s="10">
        <v>19500</v>
      </c>
      <c r="E31" s="7" t="s">
        <v>26</v>
      </c>
      <c r="F31" s="11">
        <v>0.1</v>
      </c>
      <c r="G31" s="170" t="s">
        <v>123</v>
      </c>
      <c r="H31" s="13" t="s">
        <v>58</v>
      </c>
      <c r="I31" s="13" t="s">
        <v>59</v>
      </c>
    </row>
    <row r="32" spans="1:9" ht="111.75" customHeight="1" x14ac:dyDescent="0.3">
      <c r="A32" s="181"/>
      <c r="B32" s="111" t="s">
        <v>204</v>
      </c>
      <c r="C32" s="10">
        <v>10000</v>
      </c>
      <c r="D32" s="10">
        <v>10000</v>
      </c>
      <c r="E32" s="7" t="s">
        <v>26</v>
      </c>
      <c r="F32" s="11">
        <v>0.1</v>
      </c>
      <c r="G32" s="171"/>
      <c r="H32" s="13" t="s">
        <v>58</v>
      </c>
      <c r="I32" s="13" t="s">
        <v>59</v>
      </c>
    </row>
  </sheetData>
  <mergeCells count="35">
    <mergeCell ref="A30:A32"/>
    <mergeCell ref="A22:E22"/>
    <mergeCell ref="A23:I23"/>
    <mergeCell ref="A24:I24"/>
    <mergeCell ref="A27:D27"/>
    <mergeCell ref="B29:I29"/>
    <mergeCell ref="A25:D25"/>
    <mergeCell ref="A26:D26"/>
    <mergeCell ref="G31:G32"/>
    <mergeCell ref="E27:I27"/>
    <mergeCell ref="A21:E21"/>
    <mergeCell ref="A10:H10"/>
    <mergeCell ref="A11:H11"/>
    <mergeCell ref="A12:I12"/>
    <mergeCell ref="A13:I13"/>
    <mergeCell ref="A14:I14"/>
    <mergeCell ref="A15:I15"/>
    <mergeCell ref="A20:I20"/>
    <mergeCell ref="A16:F17"/>
    <mergeCell ref="G16:I16"/>
    <mergeCell ref="A18:F18"/>
    <mergeCell ref="A19:F19"/>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C1A0-F1BC-4DFD-A0AC-99D3EECBCCED}">
  <dimension ref="A1:K42"/>
  <sheetViews>
    <sheetView view="pageBreakPreview" topLeftCell="A37" zoomScaleNormal="100" zoomScaleSheetLayoutView="100" workbookViewId="0">
      <selection activeCell="D41" sqref="D41"/>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132"/>
      <c r="C1" s="132"/>
      <c r="D1" s="132"/>
      <c r="E1" s="132"/>
      <c r="F1" s="132"/>
    </row>
    <row r="2" spans="1:11" ht="31.15" customHeight="1" x14ac:dyDescent="0.3">
      <c r="A2" s="133" t="s">
        <v>18</v>
      </c>
      <c r="B2" s="133"/>
      <c r="C2" s="133"/>
      <c r="D2" s="133"/>
      <c r="E2" s="133"/>
      <c r="F2" s="151" t="s">
        <v>43</v>
      </c>
      <c r="G2" s="151"/>
      <c r="H2" s="151"/>
      <c r="I2" s="151"/>
      <c r="J2" s="25"/>
      <c r="K2" s="25"/>
    </row>
    <row r="3" spans="1:11" ht="30.6" customHeight="1" x14ac:dyDescent="0.3">
      <c r="A3" s="115" t="s">
        <v>19</v>
      </c>
      <c r="B3" s="115"/>
      <c r="C3" s="115"/>
      <c r="D3" s="115"/>
      <c r="E3" s="115"/>
      <c r="F3" s="115"/>
      <c r="G3" s="115"/>
      <c r="H3" s="164" t="s">
        <v>185</v>
      </c>
      <c r="I3" s="164"/>
      <c r="J3" s="27"/>
      <c r="K3" s="27"/>
    </row>
    <row r="4" spans="1:11" ht="70.5" customHeight="1" x14ac:dyDescent="0.3">
      <c r="A4" s="115" t="s">
        <v>20</v>
      </c>
      <c r="B4" s="115"/>
      <c r="C4" s="115"/>
      <c r="D4" s="115"/>
      <c r="E4" s="115"/>
      <c r="F4" s="151" t="s">
        <v>382</v>
      </c>
      <c r="G4" s="151"/>
      <c r="H4" s="151"/>
      <c r="I4" s="151"/>
      <c r="J4" s="25"/>
      <c r="K4" s="25"/>
    </row>
    <row r="5" spans="1:11" ht="34.15" customHeight="1" x14ac:dyDescent="0.3">
      <c r="A5" s="115" t="s">
        <v>21</v>
      </c>
      <c r="B5" s="115"/>
      <c r="C5" s="115"/>
      <c r="D5" s="153" t="s">
        <v>192</v>
      </c>
      <c r="E5" s="153"/>
      <c r="F5" s="153"/>
      <c r="G5" s="153"/>
      <c r="H5" s="153"/>
      <c r="I5" s="153"/>
      <c r="J5" s="28"/>
      <c r="K5" s="28"/>
    </row>
    <row r="6" spans="1:11" ht="34.15" customHeight="1" x14ac:dyDescent="0.3">
      <c r="A6" s="127" t="s">
        <v>24</v>
      </c>
      <c r="B6" s="128"/>
      <c r="C6" s="128"/>
      <c r="D6" s="128"/>
      <c r="E6" s="128"/>
      <c r="F6" s="128"/>
      <c r="G6" s="128"/>
      <c r="H6" s="135" t="s">
        <v>152</v>
      </c>
      <c r="I6" s="135"/>
      <c r="J6" s="32"/>
      <c r="K6" s="32"/>
    </row>
    <row r="7" spans="1:11" ht="30.75" customHeight="1" x14ac:dyDescent="0.3">
      <c r="A7" s="127" t="s">
        <v>83</v>
      </c>
      <c r="B7" s="128"/>
      <c r="C7" s="128"/>
      <c r="D7" s="128"/>
      <c r="E7" s="128"/>
      <c r="F7" s="128"/>
      <c r="G7" s="128"/>
      <c r="H7" s="129"/>
      <c r="I7" s="42">
        <f>I28</f>
        <v>184600</v>
      </c>
      <c r="J7" s="34"/>
      <c r="K7" s="34"/>
    </row>
    <row r="8" spans="1:11" ht="28.5" hidden="1" customHeight="1" x14ac:dyDescent="0.3">
      <c r="A8" s="127" t="s">
        <v>85</v>
      </c>
      <c r="B8" s="128"/>
      <c r="C8" s="128"/>
      <c r="D8" s="128"/>
      <c r="E8" s="128"/>
      <c r="F8" s="128"/>
      <c r="G8" s="128"/>
      <c r="H8" s="129"/>
      <c r="I8" s="38"/>
      <c r="J8" s="33"/>
      <c r="K8" s="33"/>
    </row>
    <row r="9" spans="1:11" ht="24.75" hidden="1" customHeight="1" x14ac:dyDescent="0.3">
      <c r="A9" s="127" t="s">
        <v>84</v>
      </c>
      <c r="B9" s="128"/>
      <c r="C9" s="128"/>
      <c r="D9" s="128"/>
      <c r="E9" s="128"/>
      <c r="F9" s="128"/>
      <c r="G9" s="128"/>
      <c r="H9" s="129"/>
      <c r="I9" s="16"/>
      <c r="J9" s="34"/>
      <c r="K9" s="34"/>
    </row>
    <row r="10" spans="1:11" ht="26.25" hidden="1" customHeight="1" x14ac:dyDescent="0.3">
      <c r="A10" s="157" t="s">
        <v>41</v>
      </c>
      <c r="B10" s="158"/>
      <c r="C10" s="158"/>
      <c r="D10" s="158"/>
      <c r="E10" s="158"/>
      <c r="F10" s="158"/>
      <c r="G10" s="158"/>
      <c r="H10" s="159"/>
      <c r="I10" s="8"/>
      <c r="J10" s="34"/>
      <c r="K10" s="34"/>
    </row>
    <row r="11" spans="1:11" ht="34.15" customHeight="1" x14ac:dyDescent="0.3">
      <c r="A11" s="154" t="s">
        <v>25</v>
      </c>
      <c r="B11" s="155"/>
      <c r="C11" s="155"/>
      <c r="D11" s="155"/>
      <c r="E11" s="155"/>
      <c r="F11" s="155"/>
      <c r="G11" s="155"/>
      <c r="H11" s="156"/>
      <c r="I11" s="40">
        <f>SUM(I7:J10)</f>
        <v>184600</v>
      </c>
      <c r="J11" s="31"/>
      <c r="K11" s="31"/>
    </row>
    <row r="12" spans="1:11" ht="27.75" customHeight="1" x14ac:dyDescent="0.3">
      <c r="A12" s="115" t="s">
        <v>22</v>
      </c>
      <c r="B12" s="115"/>
      <c r="C12" s="115"/>
      <c r="D12" s="115"/>
      <c r="E12" s="115"/>
      <c r="F12" s="115"/>
      <c r="G12" s="115"/>
      <c r="H12" s="115"/>
      <c r="I12" s="115"/>
      <c r="J12" s="26"/>
      <c r="K12" s="26"/>
    </row>
    <row r="13" spans="1:11" ht="36" customHeight="1" x14ac:dyDescent="0.3">
      <c r="A13" s="116" t="s">
        <v>174</v>
      </c>
      <c r="B13" s="116"/>
      <c r="C13" s="116"/>
      <c r="D13" s="116"/>
      <c r="E13" s="116"/>
      <c r="F13" s="116"/>
      <c r="G13" s="116"/>
      <c r="H13" s="116"/>
      <c r="I13" s="116"/>
      <c r="J13" s="29"/>
      <c r="K13" s="29"/>
    </row>
    <row r="14" spans="1:11" ht="34.5" customHeight="1" x14ac:dyDescent="0.3">
      <c r="A14" s="115" t="s">
        <v>23</v>
      </c>
      <c r="B14" s="115"/>
      <c r="C14" s="115"/>
      <c r="D14" s="115"/>
      <c r="E14" s="115"/>
      <c r="F14" s="115"/>
      <c r="G14" s="115"/>
      <c r="H14" s="115"/>
      <c r="I14" s="115"/>
      <c r="J14" s="26"/>
      <c r="K14" s="26"/>
    </row>
    <row r="15" spans="1:11" ht="57" customHeight="1" x14ac:dyDescent="0.3">
      <c r="A15" s="116" t="s">
        <v>381</v>
      </c>
      <c r="B15" s="116"/>
      <c r="C15" s="116"/>
      <c r="D15" s="116"/>
      <c r="E15" s="116"/>
      <c r="F15" s="116"/>
      <c r="G15" s="116"/>
      <c r="H15" s="116"/>
      <c r="I15" s="116"/>
      <c r="J15" s="30"/>
      <c r="K15" s="30"/>
    </row>
    <row r="16" spans="1:11" ht="29.25" customHeight="1" x14ac:dyDescent="0.3">
      <c r="A16" s="152" t="s">
        <v>3</v>
      </c>
      <c r="B16" s="152"/>
      <c r="C16" s="152"/>
      <c r="D16" s="152"/>
      <c r="E16" s="152"/>
      <c r="F16" s="152"/>
      <c r="G16" s="137" t="s">
        <v>31</v>
      </c>
      <c r="H16" s="137"/>
      <c r="I16" s="137"/>
    </row>
    <row r="17" spans="1:9" ht="35.25" customHeight="1" x14ac:dyDescent="0.3">
      <c r="A17" s="152"/>
      <c r="B17" s="152"/>
      <c r="C17" s="152"/>
      <c r="D17" s="152"/>
      <c r="E17" s="152"/>
      <c r="F17" s="152"/>
      <c r="G17" s="48" t="s">
        <v>26</v>
      </c>
      <c r="H17" s="47" t="s">
        <v>39</v>
      </c>
      <c r="I17" s="47" t="s">
        <v>27</v>
      </c>
    </row>
    <row r="18" spans="1:9" ht="33.75" customHeight="1" x14ac:dyDescent="0.3">
      <c r="A18" s="227"/>
      <c r="B18" s="227"/>
      <c r="C18" s="234" t="s">
        <v>175</v>
      </c>
      <c r="D18" s="234"/>
      <c r="E18" s="234"/>
      <c r="F18" s="235"/>
      <c r="G18" s="20">
        <f>10</f>
        <v>10</v>
      </c>
      <c r="H18" s="10">
        <v>10560</v>
      </c>
      <c r="I18" s="10">
        <f>H18*G18</f>
        <v>105600</v>
      </c>
    </row>
    <row r="19" spans="1:9" ht="33.75" customHeight="1" x14ac:dyDescent="0.3">
      <c r="A19" s="227"/>
      <c r="B19" s="227"/>
      <c r="C19" s="122" t="s">
        <v>176</v>
      </c>
      <c r="D19" s="122"/>
      <c r="E19" s="122"/>
      <c r="F19" s="224"/>
      <c r="G19" s="228">
        <v>14400</v>
      </c>
      <c r="H19" s="230">
        <v>3</v>
      </c>
      <c r="I19" s="232">
        <f t="shared" ref="I19:I26" si="0">H19*G19</f>
        <v>43200</v>
      </c>
    </row>
    <row r="20" spans="1:9" ht="33.75" customHeight="1" x14ac:dyDescent="0.3">
      <c r="A20" s="227"/>
      <c r="B20" s="227"/>
      <c r="C20" s="122" t="s">
        <v>177</v>
      </c>
      <c r="D20" s="122"/>
      <c r="E20" s="122"/>
      <c r="F20" s="224"/>
      <c r="G20" s="229"/>
      <c r="H20" s="231"/>
      <c r="I20" s="233"/>
    </row>
    <row r="21" spans="1:9" ht="33.75" customHeight="1" x14ac:dyDescent="0.3">
      <c r="A21" s="227"/>
      <c r="B21" s="227"/>
      <c r="C21" s="122" t="s">
        <v>178</v>
      </c>
      <c r="D21" s="122"/>
      <c r="E21" s="122"/>
      <c r="F21" s="224"/>
      <c r="G21" s="20">
        <v>10</v>
      </c>
      <c r="H21" s="10">
        <v>2000</v>
      </c>
      <c r="I21" s="10">
        <f t="shared" si="0"/>
        <v>20000</v>
      </c>
    </row>
    <row r="22" spans="1:9" ht="33.75" customHeight="1" x14ac:dyDescent="0.3">
      <c r="A22" s="227"/>
      <c r="B22" s="227"/>
      <c r="C22" s="122" t="s">
        <v>179</v>
      </c>
      <c r="D22" s="122"/>
      <c r="E22" s="122"/>
      <c r="F22" s="224"/>
      <c r="G22" s="20">
        <v>10</v>
      </c>
      <c r="H22" s="10">
        <v>237</v>
      </c>
      <c r="I22" s="10">
        <f t="shared" si="0"/>
        <v>2370</v>
      </c>
    </row>
    <row r="23" spans="1:9" ht="33.75" customHeight="1" x14ac:dyDescent="0.3">
      <c r="A23" s="227"/>
      <c r="B23" s="227"/>
      <c r="C23" s="234" t="s">
        <v>371</v>
      </c>
      <c r="D23" s="234"/>
      <c r="E23" s="234"/>
      <c r="F23" s="235"/>
      <c r="G23" s="20">
        <v>36</v>
      </c>
      <c r="H23" s="10">
        <v>250</v>
      </c>
      <c r="I23" s="10">
        <f t="shared" si="0"/>
        <v>9000</v>
      </c>
    </row>
    <row r="24" spans="1:9" ht="33.75" customHeight="1" x14ac:dyDescent="0.3">
      <c r="A24" s="227"/>
      <c r="B24" s="227"/>
      <c r="C24" s="122" t="s">
        <v>180</v>
      </c>
      <c r="D24" s="122"/>
      <c r="E24" s="122"/>
      <c r="F24" s="224"/>
      <c r="G24" s="20">
        <v>10</v>
      </c>
      <c r="H24" s="10">
        <v>79</v>
      </c>
      <c r="I24" s="10">
        <f t="shared" si="0"/>
        <v>790</v>
      </c>
    </row>
    <row r="25" spans="1:9" ht="33.75" customHeight="1" x14ac:dyDescent="0.3">
      <c r="A25" s="227"/>
      <c r="B25" s="227"/>
      <c r="C25" s="122" t="s">
        <v>181</v>
      </c>
      <c r="D25" s="122"/>
      <c r="E25" s="122"/>
      <c r="F25" s="224"/>
      <c r="G25" s="20">
        <v>10</v>
      </c>
      <c r="H25" s="10">
        <v>50</v>
      </c>
      <c r="I25" s="10">
        <f t="shared" si="0"/>
        <v>500</v>
      </c>
    </row>
    <row r="26" spans="1:9" ht="33.75" customHeight="1" x14ac:dyDescent="0.3">
      <c r="A26" s="227"/>
      <c r="B26" s="227"/>
      <c r="C26" s="122" t="s">
        <v>182</v>
      </c>
      <c r="D26" s="122"/>
      <c r="E26" s="122"/>
      <c r="F26" s="224"/>
      <c r="G26" s="20">
        <v>10</v>
      </c>
      <c r="H26" s="10">
        <v>50</v>
      </c>
      <c r="I26" s="10">
        <f t="shared" si="0"/>
        <v>500</v>
      </c>
    </row>
    <row r="27" spans="1:9" ht="33.75" customHeight="1" x14ac:dyDescent="0.3">
      <c r="A27" s="227"/>
      <c r="B27" s="227"/>
      <c r="C27" s="122" t="s">
        <v>183</v>
      </c>
      <c r="D27" s="122"/>
      <c r="E27" s="122"/>
      <c r="F27" s="224"/>
      <c r="G27" s="20">
        <v>10</v>
      </c>
      <c r="H27" s="10">
        <v>220</v>
      </c>
      <c r="I27" s="10">
        <f>H27*12</f>
        <v>2640</v>
      </c>
    </row>
    <row r="28" spans="1:9" ht="29.25" customHeight="1" x14ac:dyDescent="0.3">
      <c r="A28" s="124" t="s">
        <v>51</v>
      </c>
      <c r="B28" s="125"/>
      <c r="C28" s="125"/>
      <c r="D28" s="125"/>
      <c r="E28" s="125"/>
      <c r="F28" s="126"/>
      <c r="G28" s="39"/>
      <c r="H28" s="39"/>
      <c r="I28" s="41">
        <f>SUM(I18:I27)</f>
        <v>184600</v>
      </c>
    </row>
    <row r="29" spans="1:9" ht="32.450000000000003" customHeight="1" x14ac:dyDescent="0.3">
      <c r="A29" s="127" t="s">
        <v>28</v>
      </c>
      <c r="B29" s="128"/>
      <c r="C29" s="128"/>
      <c r="D29" s="128"/>
      <c r="E29" s="128"/>
      <c r="F29" s="128"/>
      <c r="G29" s="128"/>
      <c r="H29" s="128"/>
      <c r="I29" s="129"/>
    </row>
    <row r="30" spans="1:9" ht="33.75" customHeight="1" x14ac:dyDescent="0.3">
      <c r="A30" s="152" t="s">
        <v>3</v>
      </c>
      <c r="B30" s="152"/>
      <c r="C30" s="152"/>
      <c r="D30" s="152"/>
      <c r="E30" s="152"/>
      <c r="F30" s="16" t="s">
        <v>38</v>
      </c>
      <c r="G30" s="16" t="s">
        <v>35</v>
      </c>
      <c r="H30" s="16" t="s">
        <v>36</v>
      </c>
      <c r="I30" s="16" t="s">
        <v>37</v>
      </c>
    </row>
    <row r="31" spans="1:9" ht="34.5" customHeight="1" x14ac:dyDescent="0.3">
      <c r="A31" s="237" t="str">
        <f>F4</f>
        <v>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ტრანსპორტირებით უზრუნველყოფა</v>
      </c>
      <c r="B31" s="237"/>
      <c r="C31" s="237"/>
      <c r="D31" s="237"/>
      <c r="E31" s="237"/>
      <c r="F31" s="19" t="s">
        <v>34</v>
      </c>
      <c r="G31" s="2" t="s">
        <v>34</v>
      </c>
      <c r="H31" s="2" t="s">
        <v>34</v>
      </c>
      <c r="I31" s="2" t="s">
        <v>34</v>
      </c>
    </row>
    <row r="32" spans="1:9" ht="33.75" customHeight="1" x14ac:dyDescent="0.3">
      <c r="A32" s="238" t="s">
        <v>29</v>
      </c>
      <c r="B32" s="238"/>
      <c r="C32" s="238"/>
      <c r="D32" s="238"/>
      <c r="E32" s="238"/>
      <c r="F32" s="238"/>
      <c r="G32" s="238"/>
      <c r="H32" s="238"/>
      <c r="I32" s="238"/>
    </row>
    <row r="33" spans="1:9" ht="45.75" customHeight="1" x14ac:dyDescent="0.3">
      <c r="A33" s="117" t="s">
        <v>184</v>
      </c>
      <c r="B33" s="117"/>
      <c r="C33" s="117"/>
      <c r="D33" s="117"/>
      <c r="E33" s="117"/>
      <c r="F33" s="117"/>
      <c r="G33" s="117"/>
      <c r="H33" s="117"/>
      <c r="I33" s="117"/>
    </row>
    <row r="34" spans="1:9" ht="45.75" customHeight="1" x14ac:dyDescent="0.3">
      <c r="A34" s="190" t="s">
        <v>163</v>
      </c>
      <c r="B34" s="191"/>
      <c r="C34" s="191"/>
      <c r="D34" s="192"/>
      <c r="E34" s="15" t="s">
        <v>155</v>
      </c>
      <c r="F34" s="15" t="s">
        <v>156</v>
      </c>
      <c r="G34" s="15" t="s">
        <v>157</v>
      </c>
      <c r="H34" s="15" t="s">
        <v>158</v>
      </c>
      <c r="I34" s="15" t="s">
        <v>159</v>
      </c>
    </row>
    <row r="35" spans="1:9" ht="45.75" customHeight="1" x14ac:dyDescent="0.3">
      <c r="A35" s="236" t="str">
        <f>A31</f>
        <v>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ტრანსპორტირებით უზრუნველყოფა</v>
      </c>
      <c r="B35" s="130"/>
      <c r="C35" s="130"/>
      <c r="D35" s="131"/>
      <c r="E35" s="53">
        <v>166300</v>
      </c>
      <c r="F35" s="54">
        <f>I28</f>
        <v>184600</v>
      </c>
      <c r="G35" s="53">
        <v>175000</v>
      </c>
      <c r="H35" s="53">
        <v>180000</v>
      </c>
      <c r="I35" s="53">
        <v>200000</v>
      </c>
    </row>
    <row r="36" spans="1:9" ht="66" customHeight="1" x14ac:dyDescent="0.3">
      <c r="A36" s="167" t="s">
        <v>53</v>
      </c>
      <c r="B36" s="167"/>
      <c r="C36" s="167"/>
      <c r="D36" s="167"/>
      <c r="E36" s="239" t="s">
        <v>320</v>
      </c>
      <c r="F36" s="240"/>
      <c r="G36" s="240"/>
      <c r="H36" s="240"/>
      <c r="I36" s="241"/>
    </row>
    <row r="37" spans="1:9" ht="36" customHeight="1" x14ac:dyDescent="0.3">
      <c r="A37" s="50"/>
      <c r="B37" s="50"/>
      <c r="C37" s="50"/>
      <c r="D37" s="50"/>
      <c r="E37" s="56"/>
      <c r="F37" s="57"/>
      <c r="G37" s="57"/>
      <c r="H37" s="26"/>
      <c r="I37" s="52"/>
    </row>
    <row r="39" spans="1:9" ht="40.5" customHeight="1" x14ac:dyDescent="0.3">
      <c r="A39" s="139" t="s">
        <v>46</v>
      </c>
      <c r="B39" s="152" t="s">
        <v>30</v>
      </c>
      <c r="C39" s="152"/>
      <c r="D39" s="152"/>
      <c r="E39" s="152"/>
      <c r="F39" s="152"/>
      <c r="G39" s="152"/>
      <c r="H39" s="152"/>
      <c r="I39" s="152"/>
    </row>
    <row r="40" spans="1:9" ht="55.5" customHeight="1" x14ac:dyDescent="0.3">
      <c r="A40" s="140"/>
      <c r="B40" s="15" t="s">
        <v>13</v>
      </c>
      <c r="C40" s="15" t="s">
        <v>90</v>
      </c>
      <c r="D40" s="15" t="s">
        <v>91</v>
      </c>
      <c r="E40" s="15" t="s">
        <v>14</v>
      </c>
      <c r="F40" s="15" t="s">
        <v>33</v>
      </c>
      <c r="G40" s="15" t="s">
        <v>40</v>
      </c>
      <c r="H40" s="15" t="s">
        <v>15</v>
      </c>
      <c r="I40" s="15" t="s">
        <v>16</v>
      </c>
    </row>
    <row r="41" spans="1:9" ht="102.75" customHeight="1" x14ac:dyDescent="0.3">
      <c r="A41" s="55" t="s">
        <v>187</v>
      </c>
      <c r="B41" s="59" t="s">
        <v>186</v>
      </c>
      <c r="C41" s="7">
        <v>10</v>
      </c>
      <c r="D41" s="7">
        <v>10</v>
      </c>
      <c r="E41" s="7" t="s">
        <v>26</v>
      </c>
      <c r="F41" s="11">
        <v>0.1</v>
      </c>
      <c r="G41" s="14" t="s">
        <v>190</v>
      </c>
      <c r="H41" s="13" t="s">
        <v>191</v>
      </c>
      <c r="I41" s="13" t="s">
        <v>59</v>
      </c>
    </row>
    <row r="42" spans="1:9" ht="111.75" customHeight="1" x14ac:dyDescent="0.3">
      <c r="A42" s="55" t="s">
        <v>188</v>
      </c>
      <c r="B42" s="59" t="s">
        <v>189</v>
      </c>
      <c r="C42" s="7">
        <v>19500</v>
      </c>
      <c r="D42" s="7">
        <v>19500</v>
      </c>
      <c r="E42" s="7" t="s">
        <v>26</v>
      </c>
      <c r="F42" s="11">
        <v>0.1</v>
      </c>
      <c r="G42" s="14" t="s">
        <v>190</v>
      </c>
      <c r="H42" s="13" t="s">
        <v>191</v>
      </c>
      <c r="I42" s="13" t="s">
        <v>59</v>
      </c>
    </row>
  </sheetData>
  <mergeCells count="48">
    <mergeCell ref="A29:I29"/>
    <mergeCell ref="C22:F22"/>
    <mergeCell ref="C21:F21"/>
    <mergeCell ref="C20:F20"/>
    <mergeCell ref="C19:F19"/>
    <mergeCell ref="C25:F25"/>
    <mergeCell ref="C24:F24"/>
    <mergeCell ref="C23:F23"/>
    <mergeCell ref="B39:I39"/>
    <mergeCell ref="A34:D34"/>
    <mergeCell ref="A35:D35"/>
    <mergeCell ref="A39:A40"/>
    <mergeCell ref="A30:E30"/>
    <mergeCell ref="A31:E31"/>
    <mergeCell ref="A32:I32"/>
    <mergeCell ref="A33:I33"/>
    <mergeCell ref="A36:D36"/>
    <mergeCell ref="E36:I36"/>
    <mergeCell ref="A10:H10"/>
    <mergeCell ref="A11:H11"/>
    <mergeCell ref="A12:I12"/>
    <mergeCell ref="A13:I13"/>
    <mergeCell ref="A14:I14"/>
    <mergeCell ref="A15:I15"/>
    <mergeCell ref="A16:F17"/>
    <mergeCell ref="G16:I16"/>
    <mergeCell ref="A28:F28"/>
    <mergeCell ref="C27:F27"/>
    <mergeCell ref="C26:F26"/>
    <mergeCell ref="A18:B27"/>
    <mergeCell ref="G19:G20"/>
    <mergeCell ref="H19:H20"/>
    <mergeCell ref="I19:I20"/>
    <mergeCell ref="C18:F18"/>
    <mergeCell ref="A9:H9"/>
    <mergeCell ref="B1:F1"/>
    <mergeCell ref="A2:E2"/>
    <mergeCell ref="F2:I2"/>
    <mergeCell ref="A3:G3"/>
    <mergeCell ref="H3:I3"/>
    <mergeCell ref="A4:E4"/>
    <mergeCell ref="F4:I4"/>
    <mergeCell ref="A5:C5"/>
    <mergeCell ref="D5:I5"/>
    <mergeCell ref="A7:H7"/>
    <mergeCell ref="A8:H8"/>
    <mergeCell ref="A6:G6"/>
    <mergeCell ref="H6:I6"/>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A17A-DA29-4E2C-9774-B8ED03314ECE}">
  <sheetPr>
    <tabColor rgb="FF00B0F0"/>
  </sheetPr>
  <dimension ref="A1:L22"/>
  <sheetViews>
    <sheetView view="pageBreakPreview" zoomScaleNormal="100" zoomScaleSheetLayoutView="100" workbookViewId="0">
      <selection activeCell="F20" sqref="F20"/>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8" width="12.28515625" style="1" customWidth="1"/>
    <col min="9" max="10" width="10.5703125" style="1" customWidth="1"/>
    <col min="11" max="11" width="11.7109375" style="1" customWidth="1"/>
    <col min="12" max="12" width="10.5703125" style="1" customWidth="1"/>
    <col min="13" max="16384" width="9.140625" style="1"/>
  </cols>
  <sheetData>
    <row r="1" spans="1:12" x14ac:dyDescent="0.3">
      <c r="B1" s="132"/>
      <c r="C1" s="132"/>
      <c r="D1" s="132"/>
      <c r="E1" s="132"/>
      <c r="F1" s="132"/>
    </row>
    <row r="2" spans="1:12" ht="54" customHeight="1" x14ac:dyDescent="0.3">
      <c r="A2" s="133" t="s">
        <v>4</v>
      </c>
      <c r="B2" s="133"/>
      <c r="C2" s="133"/>
      <c r="D2" s="133"/>
      <c r="E2" s="133"/>
      <c r="F2" s="133"/>
      <c r="G2" s="17"/>
      <c r="H2" s="151" t="s">
        <v>78</v>
      </c>
      <c r="I2" s="151"/>
      <c r="J2" s="151"/>
      <c r="K2" s="151"/>
      <c r="L2" s="151"/>
    </row>
    <row r="3" spans="1:12" ht="30.6" customHeight="1" x14ac:dyDescent="0.3">
      <c r="A3" s="115" t="s">
        <v>5</v>
      </c>
      <c r="B3" s="115"/>
      <c r="C3" s="115"/>
      <c r="D3" s="115"/>
      <c r="E3" s="115"/>
      <c r="F3" s="115"/>
      <c r="G3" s="115"/>
      <c r="H3" s="115"/>
      <c r="I3" s="115"/>
      <c r="J3" s="135" t="s">
        <v>94</v>
      </c>
      <c r="K3" s="135"/>
      <c r="L3" s="135"/>
    </row>
    <row r="4" spans="1:12" ht="32.450000000000003" customHeight="1" x14ac:dyDescent="0.3">
      <c r="A4" s="115" t="s">
        <v>6</v>
      </c>
      <c r="B4" s="115"/>
      <c r="C4" s="115"/>
      <c r="D4" s="115"/>
      <c r="E4" s="115"/>
      <c r="F4" s="115"/>
      <c r="G4" s="115"/>
      <c r="H4" s="151" t="s">
        <v>70</v>
      </c>
      <c r="I4" s="151"/>
      <c r="J4" s="151"/>
      <c r="K4" s="151"/>
      <c r="L4" s="151"/>
    </row>
    <row r="5" spans="1:12" ht="34.9" customHeight="1" x14ac:dyDescent="0.3">
      <c r="A5" s="115" t="s">
        <v>7</v>
      </c>
      <c r="B5" s="115"/>
      <c r="C5" s="115"/>
      <c r="D5" s="115"/>
      <c r="E5" s="115"/>
      <c r="F5" s="115"/>
      <c r="G5" s="115"/>
      <c r="H5" s="135" t="s">
        <v>54</v>
      </c>
      <c r="I5" s="135"/>
      <c r="J5" s="135"/>
      <c r="K5" s="135"/>
      <c r="L5" s="135"/>
    </row>
    <row r="6" spans="1:12" ht="36.6" customHeight="1" x14ac:dyDescent="0.3">
      <c r="A6" s="115" t="s">
        <v>8</v>
      </c>
      <c r="B6" s="115"/>
      <c r="C6" s="115"/>
      <c r="D6" s="115"/>
      <c r="E6" s="115"/>
      <c r="F6" s="115"/>
      <c r="G6" s="115"/>
      <c r="H6" s="115"/>
      <c r="I6" s="115"/>
      <c r="J6" s="135" t="s">
        <v>69</v>
      </c>
      <c r="K6" s="135"/>
      <c r="L6" s="135"/>
    </row>
    <row r="7" spans="1:12" ht="30.6" customHeight="1" x14ac:dyDescent="0.3">
      <c r="A7" s="115" t="s">
        <v>9</v>
      </c>
      <c r="B7" s="115"/>
      <c r="C7" s="115"/>
      <c r="D7" s="115"/>
      <c r="E7" s="115"/>
      <c r="F7" s="115"/>
      <c r="G7" s="115"/>
      <c r="H7" s="115"/>
      <c r="I7" s="115"/>
      <c r="J7" s="115"/>
      <c r="K7" s="115"/>
      <c r="L7" s="115"/>
    </row>
    <row r="8" spans="1:12" ht="49.15" customHeight="1" x14ac:dyDescent="0.3">
      <c r="A8" s="116" t="s">
        <v>205</v>
      </c>
      <c r="B8" s="116"/>
      <c r="C8" s="116"/>
      <c r="D8" s="116"/>
      <c r="E8" s="116"/>
      <c r="F8" s="116"/>
      <c r="G8" s="116"/>
      <c r="H8" s="116"/>
      <c r="I8" s="116"/>
      <c r="J8" s="116"/>
      <c r="K8" s="116"/>
      <c r="L8" s="116"/>
    </row>
    <row r="9" spans="1:12" ht="31.9" customHeight="1" x14ac:dyDescent="0.3">
      <c r="A9" s="152" t="s">
        <v>10</v>
      </c>
      <c r="B9" s="152"/>
      <c r="C9" s="152"/>
      <c r="D9" s="152"/>
      <c r="E9" s="152"/>
      <c r="F9" s="152"/>
      <c r="G9" s="152"/>
      <c r="H9" s="152"/>
      <c r="I9" s="152"/>
      <c r="J9" s="152"/>
      <c r="K9" s="152"/>
      <c r="L9" s="152"/>
    </row>
    <row r="10" spans="1:12" ht="165.75" customHeight="1" x14ac:dyDescent="0.3">
      <c r="A10" s="116" t="s">
        <v>380</v>
      </c>
      <c r="B10" s="116"/>
      <c r="C10" s="116"/>
      <c r="D10" s="116"/>
      <c r="E10" s="116"/>
      <c r="F10" s="116"/>
      <c r="G10" s="116"/>
      <c r="H10" s="116"/>
      <c r="I10" s="116"/>
      <c r="J10" s="116"/>
      <c r="K10" s="116"/>
      <c r="L10" s="116"/>
    </row>
    <row r="11" spans="1:12" ht="61.9" customHeight="1" x14ac:dyDescent="0.3">
      <c r="A11" s="152" t="s">
        <v>48</v>
      </c>
      <c r="B11" s="152"/>
      <c r="C11" s="152"/>
      <c r="D11" s="152"/>
      <c r="E11" s="152"/>
      <c r="F11" s="152"/>
      <c r="G11" s="152"/>
      <c r="H11" s="15" t="s">
        <v>155</v>
      </c>
      <c r="I11" s="15" t="s">
        <v>156</v>
      </c>
      <c r="J11" s="15" t="s">
        <v>157</v>
      </c>
      <c r="K11" s="15" t="s">
        <v>158</v>
      </c>
      <c r="L11" s="15" t="s">
        <v>159</v>
      </c>
    </row>
    <row r="12" spans="1:12" ht="38.25" customHeight="1" x14ac:dyDescent="0.3">
      <c r="A12" s="144" t="s">
        <v>87</v>
      </c>
      <c r="B12" s="144"/>
      <c r="C12" s="144"/>
      <c r="D12" s="144"/>
      <c r="E12" s="144"/>
      <c r="F12" s="144"/>
      <c r="G12" s="144"/>
      <c r="H12" s="36">
        <f>'02 02 01'!H14</f>
        <v>0</v>
      </c>
      <c r="I12" s="36">
        <f>'02 02 01'!I14</f>
        <v>970000</v>
      </c>
      <c r="J12" s="36">
        <f>'02 02 01'!J14</f>
        <v>0</v>
      </c>
      <c r="K12" s="36">
        <f>'02 02 01'!K14</f>
        <v>0</v>
      </c>
      <c r="L12" s="36">
        <f>'02 02 01'!L14</f>
        <v>0</v>
      </c>
    </row>
    <row r="13" spans="1:12" ht="36" customHeight="1" x14ac:dyDescent="0.3">
      <c r="A13" s="144" t="s">
        <v>88</v>
      </c>
      <c r="B13" s="144"/>
      <c r="C13" s="144"/>
      <c r="D13" s="144"/>
      <c r="E13" s="144"/>
      <c r="F13" s="144"/>
      <c r="G13" s="144"/>
      <c r="H13" s="36">
        <v>789600</v>
      </c>
      <c r="I13" s="36">
        <f>'წყალკანალი 02 02 02'!I11</f>
        <v>913000</v>
      </c>
      <c r="J13" s="36">
        <v>1112400</v>
      </c>
      <c r="K13" s="36">
        <v>1221600</v>
      </c>
      <c r="L13" s="36">
        <v>1372600</v>
      </c>
    </row>
    <row r="14" spans="1:12" ht="38.450000000000003" customHeight="1" x14ac:dyDescent="0.3">
      <c r="A14" s="138" t="s">
        <v>51</v>
      </c>
      <c r="B14" s="138"/>
      <c r="C14" s="138"/>
      <c r="D14" s="138"/>
      <c r="E14" s="138"/>
      <c r="F14" s="138"/>
      <c r="G14" s="138"/>
      <c r="H14" s="45">
        <f>SUM(H12:H13)</f>
        <v>789600</v>
      </c>
      <c r="I14" s="45">
        <f>SUM(I12:I13)</f>
        <v>1883000</v>
      </c>
      <c r="J14" s="45">
        <f>SUM(J12:J13)</f>
        <v>1112400</v>
      </c>
      <c r="K14" s="45">
        <f>SUM(K12:K13)</f>
        <v>1221600</v>
      </c>
      <c r="L14" s="45">
        <f>SUM(L12:L13)</f>
        <v>1372600</v>
      </c>
    </row>
    <row r="15" spans="1:12" ht="30.75" customHeight="1" x14ac:dyDescent="0.3">
      <c r="A15" s="127" t="s">
        <v>11</v>
      </c>
      <c r="B15" s="128"/>
      <c r="C15" s="128"/>
      <c r="D15" s="128"/>
      <c r="E15" s="128"/>
      <c r="F15" s="128"/>
      <c r="G15" s="128"/>
      <c r="H15" s="128"/>
      <c r="I15" s="128"/>
      <c r="J15" s="128"/>
      <c r="K15" s="128"/>
      <c r="L15" s="129"/>
    </row>
    <row r="16" spans="1:12" ht="38.25" customHeight="1" x14ac:dyDescent="0.3">
      <c r="A16" s="244" t="s">
        <v>383</v>
      </c>
      <c r="B16" s="245"/>
      <c r="C16" s="245"/>
      <c r="D16" s="245"/>
      <c r="E16" s="245"/>
      <c r="F16" s="245"/>
      <c r="G16" s="245"/>
      <c r="H16" s="245"/>
      <c r="I16" s="245"/>
      <c r="J16" s="245"/>
      <c r="K16" s="245"/>
      <c r="L16" s="246"/>
    </row>
    <row r="17" spans="1:12" ht="67.5" customHeight="1" x14ac:dyDescent="0.3">
      <c r="A17" s="137" t="s">
        <v>52</v>
      </c>
      <c r="B17" s="137"/>
      <c r="C17" s="137"/>
      <c r="D17" s="137"/>
      <c r="E17" s="137"/>
      <c r="F17" s="137"/>
      <c r="G17" s="236" t="s">
        <v>89</v>
      </c>
      <c r="H17" s="130"/>
      <c r="I17" s="130"/>
      <c r="J17" s="130"/>
      <c r="K17" s="130"/>
      <c r="L17" s="131"/>
    </row>
    <row r="19" spans="1:12" ht="25.5" customHeight="1" x14ac:dyDescent="0.3">
      <c r="A19" s="139" t="s">
        <v>42</v>
      </c>
      <c r="B19" s="141" t="s">
        <v>12</v>
      </c>
      <c r="C19" s="142"/>
      <c r="D19" s="142"/>
      <c r="E19" s="142"/>
      <c r="F19" s="142"/>
      <c r="G19" s="142"/>
      <c r="H19" s="142"/>
      <c r="I19" s="142"/>
      <c r="J19" s="142"/>
      <c r="K19" s="142"/>
      <c r="L19" s="143"/>
    </row>
    <row r="20" spans="1:12" ht="57" customHeight="1" x14ac:dyDescent="0.3">
      <c r="A20" s="140"/>
      <c r="B20" s="21" t="s">
        <v>13</v>
      </c>
      <c r="C20" s="21" t="s">
        <v>96</v>
      </c>
      <c r="D20" s="21" t="s">
        <v>365</v>
      </c>
      <c r="E20" s="21" t="s">
        <v>65</v>
      </c>
      <c r="F20" s="21" t="s">
        <v>66</v>
      </c>
      <c r="G20" s="22" t="s">
        <v>67</v>
      </c>
      <c r="H20" s="23" t="s">
        <v>14</v>
      </c>
      <c r="I20" s="23" t="s">
        <v>33</v>
      </c>
      <c r="J20" s="23" t="s">
        <v>40</v>
      </c>
      <c r="K20" s="23" t="s">
        <v>15</v>
      </c>
      <c r="L20" s="21" t="s">
        <v>16</v>
      </c>
    </row>
    <row r="21" spans="1:12" ht="57" customHeight="1" x14ac:dyDescent="0.3">
      <c r="A21" s="242" t="s">
        <v>383</v>
      </c>
      <c r="B21" s="111" t="s">
        <v>366</v>
      </c>
      <c r="C21" s="59" t="s">
        <v>367</v>
      </c>
      <c r="D21" s="59" t="s">
        <v>368</v>
      </c>
      <c r="E21" s="59" t="s">
        <v>369</v>
      </c>
      <c r="F21" s="59" t="s">
        <v>370</v>
      </c>
      <c r="G21" s="113" t="s">
        <v>370</v>
      </c>
      <c r="H21" s="7" t="s">
        <v>26</v>
      </c>
      <c r="I21" s="11">
        <v>-0.9</v>
      </c>
      <c r="J21" s="74" t="s">
        <v>57</v>
      </c>
      <c r="K21" s="73" t="s">
        <v>58</v>
      </c>
      <c r="L21" s="73" t="s">
        <v>59</v>
      </c>
    </row>
    <row r="22" spans="1:12" ht="140.25" x14ac:dyDescent="0.3">
      <c r="A22" s="243"/>
      <c r="B22" s="112" t="s">
        <v>364</v>
      </c>
      <c r="C22" s="110">
        <v>10</v>
      </c>
      <c r="D22" s="110">
        <v>3</v>
      </c>
      <c r="E22" s="110">
        <v>5</v>
      </c>
      <c r="F22" s="110">
        <v>3</v>
      </c>
      <c r="G22" s="110">
        <v>3</v>
      </c>
      <c r="H22" s="7" t="s">
        <v>26</v>
      </c>
      <c r="I22" s="11">
        <v>0.1</v>
      </c>
      <c r="J22" s="74" t="s">
        <v>57</v>
      </c>
      <c r="K22" s="73" t="s">
        <v>58</v>
      </c>
      <c r="L22" s="73" t="s">
        <v>59</v>
      </c>
    </row>
  </sheetData>
  <mergeCells count="26">
    <mergeCell ref="A21:A22"/>
    <mergeCell ref="A16:L16"/>
    <mergeCell ref="A17:F17"/>
    <mergeCell ref="A19:A20"/>
    <mergeCell ref="B19:L19"/>
    <mergeCell ref="G17:L17"/>
    <mergeCell ref="A14:G14"/>
    <mergeCell ref="A15:L15"/>
    <mergeCell ref="A9:L9"/>
    <mergeCell ref="A10:L10"/>
    <mergeCell ref="A11:G11"/>
    <mergeCell ref="A12:G12"/>
    <mergeCell ref="A13:G13"/>
    <mergeCell ref="A8:L8"/>
    <mergeCell ref="B1:F1"/>
    <mergeCell ref="A2:F2"/>
    <mergeCell ref="H2:L2"/>
    <mergeCell ref="A3:I3"/>
    <mergeCell ref="J3:L3"/>
    <mergeCell ref="A4:G4"/>
    <mergeCell ref="H4:L4"/>
    <mergeCell ref="A5:G5"/>
    <mergeCell ref="H5:L5"/>
    <mergeCell ref="A6:I6"/>
    <mergeCell ref="J6:L6"/>
    <mergeCell ref="A7:L7"/>
  </mergeCells>
  <printOptions horizontalCentered="1"/>
  <pageMargins left="0.23622047244094491" right="0.23622047244094491" top="0.35433070866141736" bottom="0.35433070866141736"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21</vt:i4>
      </vt:variant>
    </vt:vector>
  </HeadingPairs>
  <TitlesOfParts>
    <vt:vector size="58" baseType="lpstr">
      <vt:lpstr>02 00</vt:lpstr>
      <vt:lpstr>0201</vt:lpstr>
      <vt:lpstr>შიდა სას. 020101</vt:lpstr>
      <vt:lpstr>მთები-ტრანსპორტირება 020103</vt:lpstr>
      <vt:lpstr>ბურღვა აფეთქება 020104</vt:lpstr>
      <vt:lpstr>საზოგადოებრივი ტრანპ 020105</vt:lpstr>
      <vt:lpstr>ავტოსატ-ტო საწ. 020106</vt:lpstr>
      <vt:lpstr>ამბუ. ტრან. მომს. 020107</vt:lpstr>
      <vt:lpstr>02 02</vt:lpstr>
      <vt:lpstr>02 02 01</vt:lpstr>
      <vt:lpstr>02 02 01 01 სირაბიძეების წყალი</vt:lpstr>
      <vt:lpstr>02 02 01 02 პ.მაისის წყალი</vt:lpstr>
      <vt:lpstr>02 02 01 02 ცარიელი</vt:lpstr>
      <vt:lpstr>02 02 01 03 ცარიელი</vt:lpstr>
      <vt:lpstr>წყალკანალი 02 02 02</vt:lpstr>
      <vt:lpstr>02 03</vt:lpstr>
      <vt:lpstr>02 03 01</vt:lpstr>
      <vt:lpstr>საბინაო ამხან-ბა 02 03 01 01</vt:lpstr>
      <vt:lpstr>სოციალური სახლი 02 03 01 02</vt:lpstr>
      <vt:lpstr>ძველი სახლები 02 03 01 03</vt:lpstr>
      <vt:lpstr>ნაპირსამაგრი 02 03 02</vt:lpstr>
      <vt:lpstr>02 03 02 01 მეწყერები</vt:lpstr>
      <vt:lpstr>02 03 02 02 ცარიელი</vt:lpstr>
      <vt:lpstr>02 03 03 პარკები</vt:lpstr>
      <vt:lpstr>02 03 03 01 ადმ.ცენტრები</vt:lpstr>
      <vt:lpstr>02 04</vt:lpstr>
      <vt:lpstr>ნახაზები 02 04 01</vt:lpstr>
      <vt:lpstr>პრიორიტეტები 02 04 02 ცარიელი</vt:lpstr>
      <vt:lpstr>საზედამხედველო 02 04 03</vt:lpstr>
      <vt:lpstr>02 05</vt:lpstr>
      <vt:lpstr>02 05 01 აგრო</vt:lpstr>
      <vt:lpstr>02 05 02 ვაქცინაცია</vt:lpstr>
      <vt:lpstr>02 06 ცარიელი</vt:lpstr>
      <vt:lpstr>02 07 ელექტრო</vt:lpstr>
      <vt:lpstr>02 08 ტურიზმი</vt:lpstr>
      <vt:lpstr>02 10 ტბათი</vt:lpstr>
      <vt:lpstr>ცარიელი</vt:lpstr>
      <vt:lpstr>'02 00'!Print_Area</vt:lpstr>
      <vt:lpstr>'02 02 01'!Print_Area</vt:lpstr>
      <vt:lpstr>'02 02 01 01 სირაბიძეების წყალი'!Print_Area</vt:lpstr>
      <vt:lpstr>'02 02 01 02 ცარიელი'!Print_Area</vt:lpstr>
      <vt:lpstr>'02 03 01'!Print_Area</vt:lpstr>
      <vt:lpstr>'02 03 02 01 მეწყერები'!Print_Area</vt:lpstr>
      <vt:lpstr>'02 03 03 01 ადმ.ცენტრები'!Print_Area</vt:lpstr>
      <vt:lpstr>'02 04'!Print_Area</vt:lpstr>
      <vt:lpstr>'02 05'!Print_Area</vt:lpstr>
      <vt:lpstr>'02 06 ცარიელი'!Print_Area</vt:lpstr>
      <vt:lpstr>'02 10 ტბათი'!Print_Area</vt:lpstr>
      <vt:lpstr>'0201'!Print_Area</vt:lpstr>
      <vt:lpstr>'ავტოსატ-ტო საწ. 020106'!Print_Area</vt:lpstr>
      <vt:lpstr>'ბურღვა აფეთქება 020104'!Print_Area</vt:lpstr>
      <vt:lpstr>'მთები-ტრანსპორტირება 020103'!Print_Area</vt:lpstr>
      <vt:lpstr>'პრიორიტეტები 02 04 02 ცარიელი'!Print_Area</vt:lpstr>
      <vt:lpstr>'საბინაო ამხან-ბა 02 03 01 01'!Print_Area</vt:lpstr>
      <vt:lpstr>'საზოგადოებრივი ტრანპ 020105'!Print_Area</vt:lpstr>
      <vt:lpstr>'სოციალური სახლი 02 03 01 02'!Print_Area</vt:lpstr>
      <vt:lpstr>ცარიელი!Print_Area</vt:lpstr>
      <vt:lpstr>'ძველი სახლები 02 03 01 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 K A</cp:lastModifiedBy>
  <cp:lastPrinted>2025-11-12T16:06:12Z</cp:lastPrinted>
  <dcterms:created xsi:type="dcterms:W3CDTF">2021-06-16T13:27:45Z</dcterms:created>
  <dcterms:modified xsi:type="dcterms:W3CDTF">2025-11-19T05:38:41Z</dcterms:modified>
</cp:coreProperties>
</file>